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O_pre_IROP\- 1 PO 2021-2027\RADA PARTNERSTVA IUS\zasadnutia RP\2024\december 2024\Zasobnik PSR\"/>
    </mc:Choice>
  </mc:AlternateContent>
  <xr:revisionPtr revIDLastSave="0" documentId="13_ncr:1_{775C7D23-19ED-4044-8EF4-EF535EA1D79A}" xr6:coauthVersionLast="47" xr6:coauthVersionMax="47" xr10:uidLastSave="{00000000-0000-0000-0000-000000000000}"/>
  <bookViews>
    <workbookView xWindow="28680" yWindow="-120" windowWidth="25440" windowHeight="15270" firstSheet="1" activeTab="2" xr2:uid="{00000000-000D-0000-FFFF-FFFF00000000}"/>
  </bookViews>
  <sheets>
    <sheet name="zoznam UMR" sheetId="3" state="hidden" r:id="rId1"/>
    <sheet name="opatrenia" sheetId="4" r:id="rId2"/>
    <sheet name="Zasobnik AKTUAL17.12." sheetId="15" r:id="rId3"/>
    <sheet name="územie" sheetId="5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2" i="15" l="1"/>
  <c r="G282" i="15" s="1"/>
  <c r="G241" i="15"/>
  <c r="G216" i="15"/>
  <c r="G212" i="15"/>
  <c r="G211" i="15"/>
  <c r="G201" i="15"/>
  <c r="G187" i="15"/>
  <c r="G159" i="15"/>
  <c r="G155" i="15"/>
  <c r="G144" i="15"/>
  <c r="G137" i="15"/>
  <c r="G129" i="15"/>
  <c r="H123" i="15"/>
  <c r="E100" i="15"/>
  <c r="H104" i="15" s="1"/>
  <c r="G94" i="15"/>
  <c r="G87" i="15"/>
  <c r="G76" i="15"/>
  <c r="G68" i="15"/>
  <c r="G57" i="15"/>
  <c r="G52" i="15"/>
  <c r="G46" i="15"/>
  <c r="G43" i="15"/>
  <c r="E25" i="15"/>
  <c r="G38" i="15" s="1"/>
  <c r="G18" i="15"/>
  <c r="H17" i="15"/>
  <c r="G104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Lazorová Angela</author>
  </authors>
  <commentList>
    <comment ref="E123" authorId="0" shapeId="0" xr:uid="{F31B6A3A-066F-459E-A2F1-CE0BF3C04182}">
      <text>
        <r>
          <rPr>
            <b/>
            <sz val="9"/>
            <color indexed="81"/>
            <rFont val="Segoe UI"/>
            <family val="2"/>
            <charset val="238"/>
          </rPr>
          <t>Lazorová Angela:</t>
        </r>
        <r>
          <rPr>
            <sz val="9"/>
            <color indexed="81"/>
            <rFont val="Segoe UI"/>
            <family val="2"/>
            <charset val="238"/>
          </rPr>
          <t xml:space="preserve">
zvýšiť alokáciu o 500 000 €</t>
        </r>
      </text>
    </comment>
    <comment ref="E124" authorId="0" shapeId="0" xr:uid="{A3D44434-60B0-4B11-B2AE-1DB3105E5B1C}">
      <text>
        <r>
          <rPr>
            <b/>
            <sz val="9"/>
            <color indexed="81"/>
            <rFont val="Segoe UI"/>
            <family val="2"/>
            <charset val="238"/>
          </rPr>
          <t>Lazorová Angela:</t>
        </r>
        <r>
          <rPr>
            <sz val="9"/>
            <color indexed="81"/>
            <rFont val="Segoe UI"/>
            <family val="2"/>
            <charset val="238"/>
          </rPr>
          <t xml:space="preserve">
zvýšiť alokáciu o 500 000 €</t>
        </r>
      </text>
    </comment>
  </commentList>
</comments>
</file>

<file path=xl/sharedStrings.xml><?xml version="1.0" encoding="utf-8"?>
<sst xmlns="http://schemas.openxmlformats.org/spreadsheetml/2006/main" count="1643" uniqueCount="728">
  <si>
    <t xml:space="preserve">povoľovacie procesy sa nevyžadujú </t>
  </si>
  <si>
    <t xml:space="preserve">štádium zámeru projektu </t>
  </si>
  <si>
    <t xml:space="preserve">spracovaná architektonická alebo iná štúdia realizovateľnosti </t>
  </si>
  <si>
    <t xml:space="preserve">príprava projektovej dokumentácie </t>
  </si>
  <si>
    <t xml:space="preserve">zhotovená kompletná dokumentácia pre stavebné povolenie </t>
  </si>
  <si>
    <t xml:space="preserve">vydané právoplatné stavebné povolenie </t>
  </si>
  <si>
    <t xml:space="preserve">ukončené verejné obstarávanie na zhotoviteľa </t>
  </si>
  <si>
    <t>opatrenie</t>
  </si>
  <si>
    <t>názov projektu</t>
  </si>
  <si>
    <t>žiadateľ</t>
  </si>
  <si>
    <t>indikatívny rozpočet</t>
  </si>
  <si>
    <t>stav pripravenosti</t>
  </si>
  <si>
    <t>UMR Banská Bystrica</t>
  </si>
  <si>
    <t>UMR Bratislava</t>
  </si>
  <si>
    <t>UMR Košice</t>
  </si>
  <si>
    <t>UMR Nitra</t>
  </si>
  <si>
    <t>UMR Prešov</t>
  </si>
  <si>
    <t>UMR Trenčín</t>
  </si>
  <si>
    <t>UMR Trnava</t>
  </si>
  <si>
    <t>UMR Žilina</t>
  </si>
  <si>
    <t>UMR Humenné</t>
  </si>
  <si>
    <t>UMR Lučenec</t>
  </si>
  <si>
    <t>UMR Martin</t>
  </si>
  <si>
    <t>UMR Michalovce</t>
  </si>
  <si>
    <t>UMR Nové Zámky - Komárno</t>
  </si>
  <si>
    <t>UMR Poprad – Svit - Kežmarok</t>
  </si>
  <si>
    <t>UMR Prievidza – Nováky</t>
  </si>
  <si>
    <t>UMR Rimavská Sobota</t>
  </si>
  <si>
    <t>UMR Ružomberok – Liptovský Mikuláš</t>
  </si>
  <si>
    <t>UMR Zvolen</t>
  </si>
  <si>
    <t>Podpora medzisektorovej spolupráce v oblasti výskumu, vývoja a inovácií a zvyšovanie výskumných a inovačných kapacít v podnikoch</t>
  </si>
  <si>
    <t>Podpora budovania inteligentných miest a regiónov</t>
  </si>
  <si>
    <t>Zručnosti pre posilnenie konkurencieschopnosti a hospodárskeho rastu a budovanie kapacít pre SK RIS3</t>
  </si>
  <si>
    <t>Znižovanie energetickej náročnosti budov</t>
  </si>
  <si>
    <t xml:space="preserve">Podpora využívania OZE v systémoch zásobovania energiou </t>
  </si>
  <si>
    <t>Vodozádržné opatrenia na adaptáciu na zmenu klímy v sídlach a krajine a /alebo ochranu pred povodňami</t>
  </si>
  <si>
    <t xml:space="preserve">Podpora infraštruktúry v oblasti nakladania s komunálnymi odpadovými vodami v aglomeráciach do 2 000 EO so zameraním najmä na územia prioritné z environmentálneho hľadiska mimo dobiehajúcich regiónov </t>
  </si>
  <si>
    <t>Podpora infraštruktúry v oblasti nakladania s komunálnymi odpadovými vodami v aglomeráciách do 2 000 EO v dobiehajúcich regiónoch</t>
  </si>
  <si>
    <t>Výstavba verejných vodovodov v obciach nad 2000 obyvateľov a v obciach do 2 000 obyvateľov mimo dobiehajúcich regiónov za podmienky súbežnej výstavby alebo existencie infraštruktúry na nakladanie s komunálnymi odpadovými vodami</t>
  </si>
  <si>
    <t xml:space="preserve">Zabezpečenie prístupu k pitnej vode a nakladania s komunálnymi odpadovými vodami v obciach do 2 000 EO v dobiehajúcich regiónoch </t>
  </si>
  <si>
    <t>Obnova verejnej stokovej siete a čistiarní odpadových vôd v aglomeráciách nad 2 000 EO</t>
  </si>
  <si>
    <t>Obnova verejných vodovodov v obciach nad 2000 obyvateľov</t>
  </si>
  <si>
    <t>Podpora vybraných aktivít v oblasti predchádzania vzniku odpadov</t>
  </si>
  <si>
    <t>Podpora zberu a dobudovania, intenzifikácie a rozšírenia systémov triedeného zberu komunálnych odpadovy</t>
  </si>
  <si>
    <t>Podpora prípravy odpadov na opätovné použitie, recyklácie odpadov vrátane anaeróbneho a aeróbneho spracovania biologicky rozložiteľných odpadov</t>
  </si>
  <si>
    <t>Podpora biologickej a krajinnej diverzity a kvality ekosystémových služieb prostredníctvom udržovania a budovania zelenej a modrej infraštruktúry a prevencie a manažmentu inváznych nepôvodných druhov</t>
  </si>
  <si>
    <t>Podpora budovania prvkov zelenej a modrej infraštruktúry v obciach a mestách</t>
  </si>
  <si>
    <t>Rozvoj verejnej dopravy</t>
  </si>
  <si>
    <t>Podpora cyklodopravy</t>
  </si>
  <si>
    <t>Udržateľná mobilita BSK</t>
  </si>
  <si>
    <t>Odstránenie kľúčových úzkych miest na cestnej infraštruktúre a zlepšenie regionálnej mobility prostredníctvom modernizácie a výstavby ciest II. a III. Triedy</t>
  </si>
  <si>
    <t>Miestne komunikácie</t>
  </si>
  <si>
    <t>RSO4.1</t>
  </si>
  <si>
    <t>Zvyšovanie účinnosti a inkluzívnosti trhov práce a prístupu ku kvalitnému zamestnaniu rozvíjaním sociálnej infraštruktúry a podporou sociálneho hospodárstva</t>
  </si>
  <si>
    <t>RSO4.2</t>
  </si>
  <si>
    <t>Zlepšenia rovného prístupu k inkluzívnym a kvalitným službám v oblasti vzdelávania, odbornej prípravy a celoživotného vzdelávania rozvíjaním dostupnej infraštruktúry vrátane posilňovania odolnosti pre dištančné a online vzdelávanie a odbornú prípravu</t>
  </si>
  <si>
    <t>RSO4.3</t>
  </si>
  <si>
    <t>Podpora sociálno-ekonomického začlenenia marginalizovaných komunít, domácností s nízkym príjmom a znevýhodnených skupín vrátane osôb s osobitnými potrebami prostredníctvom integrovaných akcií vrátane bývania a sociálnych služieb</t>
  </si>
  <si>
    <t>RSO4.5</t>
  </si>
  <si>
    <t>Zabezpečenia rovného prístupu k zdravotnej starostlivosti a zvýšením odolnosti systémov zdravotnej starostlivosti vrátane primárnej starostlivosti, a podpory prechodu z inštitucionálnej starostlivosti na rodinnú a komunitnú starostlivosť (MPSVR SR)</t>
  </si>
  <si>
    <t>Zabezpečenia rovného prístupu k zdravotnej starostlivosti a zvýšením odolnosti systémov zdravotnej starostlivosti vrátane primárnej starostlivosti, a podpory prechodu z inštitucionálnej starostlivosti na rodinnú a komunitnú starostlivosť (MZ SR)</t>
  </si>
  <si>
    <t>Investície do rozvoja administratívnych a analyticko-strategických kapacít miestnych a regionálnych samospráv a mimovládnych neziskových organizácií pôsobiacich v komunite alebo partnerov pôsobiacich v komunite</t>
  </si>
  <si>
    <t>Investície zvyšujúce kvalitu verejných politík a odolnosť demokracie prostredníctvom projektov spolupráce v komunite občianskej spoločnosti a komunity partnerov a samosprávy, prípadne intervenčné projekty v komunite občianskej spoločnosti a komunity partnerov a samosprávy na zvýšenie kvality verejných politík a odolnosť demokracie</t>
  </si>
  <si>
    <t>Investície do bezpečného fyzického prostredia obcí, miest a regiónov</t>
  </si>
  <si>
    <t>Investície do regionálnej a miestnej infraštruktúry pre pohybové aktivity, cykloturistiku</t>
  </si>
  <si>
    <t>5.1.5A</t>
  </si>
  <si>
    <t>Investície do kultúrneho a prírodného dedičstva, miestnej a regionálnej kultúry, manažmentu, služieb a infraštruktúry podporujúcich komunitný rozvoj a udržateľný cestovný ruch - Infraštruktúra cestovného ruchu - mestské oblasti</t>
  </si>
  <si>
    <t>5.1.5B</t>
  </si>
  <si>
    <t>Investície do kultúrneho dedičstva, miestnej a regionálnej kultúry, manažmentu, služieb a infraštruktúry podporujúcich komunitný rozvoj a udržateľný cestovný ruch - Podpora ostatnej infraštruktúry spojenej s kultúrnymi a prírodnými aktívami regiónov</t>
  </si>
  <si>
    <t>Európske hlavné mesto kultúry 2026</t>
  </si>
  <si>
    <t>5.2.5A</t>
  </si>
  <si>
    <t>Investície do kultúrneho a prírodného dedičstva, miestnej a regionálnej kultúry, manažmentu, služieb a infraštruktúry podporujúcich komunitný rozvoj a udržateľný cestovný ruch - Infraštruktúra cestovného ruchu - vidiecke oblasti</t>
  </si>
  <si>
    <t>5.2.5B</t>
  </si>
  <si>
    <t>1.1.1</t>
  </si>
  <si>
    <t>1.2.2</t>
  </si>
  <si>
    <t>1.4.1</t>
  </si>
  <si>
    <t>2.1.2</t>
  </si>
  <si>
    <t>2.2.2</t>
  </si>
  <si>
    <t>2.4.1</t>
  </si>
  <si>
    <t>2.5.2</t>
  </si>
  <si>
    <t>2.5.3</t>
  </si>
  <si>
    <t>2.5.4</t>
  </si>
  <si>
    <t>2.5.5</t>
  </si>
  <si>
    <t>2.5.7</t>
  </si>
  <si>
    <t>2.5.8</t>
  </si>
  <si>
    <t>2.6.1</t>
  </si>
  <si>
    <t>2.6.2</t>
  </si>
  <si>
    <t>2.6.3</t>
  </si>
  <si>
    <t>2.7.3</t>
  </si>
  <si>
    <t>2.7.4</t>
  </si>
  <si>
    <t>2.8.1</t>
  </si>
  <si>
    <t>2.8.2</t>
  </si>
  <si>
    <t>2.8.3</t>
  </si>
  <si>
    <t>3.2.3</t>
  </si>
  <si>
    <t>3.2.4</t>
  </si>
  <si>
    <t>5.1.1</t>
  </si>
  <si>
    <t>5.1.2</t>
  </si>
  <si>
    <t>5.1.3</t>
  </si>
  <si>
    <t>5.1.4</t>
  </si>
  <si>
    <t>5.1.6</t>
  </si>
  <si>
    <t>5.2.1</t>
  </si>
  <si>
    <t>5.2.2</t>
  </si>
  <si>
    <t>5.2.3</t>
  </si>
  <si>
    <t>5.2.4</t>
  </si>
  <si>
    <t>BSK</t>
  </si>
  <si>
    <t>BBSK</t>
  </si>
  <si>
    <t>ŽSK</t>
  </si>
  <si>
    <t>NSK</t>
  </si>
  <si>
    <t>TTSK</t>
  </si>
  <si>
    <t>TSK</t>
  </si>
  <si>
    <t>PSK</t>
  </si>
  <si>
    <t>KSK</t>
  </si>
  <si>
    <t>TVK</t>
  </si>
  <si>
    <t>ZsVs</t>
  </si>
  <si>
    <t>Klátova Nová Ves - splašková kanalizácia - vybudovanie kanalizácie pre bezpečné odvádzanie a likvidáciu splaškových odpadových vôd</t>
  </si>
  <si>
    <t>Partizánske</t>
  </si>
  <si>
    <t>Handlová</t>
  </si>
  <si>
    <t>Púchov</t>
  </si>
  <si>
    <t>Považská Bystrica</t>
  </si>
  <si>
    <t>Modernizácia dielní SPŠ DCA</t>
  </si>
  <si>
    <t>Bánovce nad Bebravou</t>
  </si>
  <si>
    <t>Moderné technológie v TSK</t>
  </si>
  <si>
    <t>Budovanie administratívnych kapacít v TSK (pre Program Slovensko vrátane FST)</t>
  </si>
  <si>
    <t>vybudovanie CIZS Vybudovanie nového zdravotného strediska, Chrenovec-Brusno</t>
  </si>
  <si>
    <t xml:space="preserve"> Chrenovec-Brusno</t>
  </si>
  <si>
    <t>Nové Mesto n/V</t>
  </si>
  <si>
    <t>Nováky</t>
  </si>
  <si>
    <t>rekonštrukcia polikliniky na CIZS, Nováky / ÚMR PD – Nováky</t>
  </si>
  <si>
    <t>výstavba integrovaného centra zdravotníckych služieb, Bánovce nad Bebravou</t>
  </si>
  <si>
    <t>rekonštrukcia existujúceho objektu pre zriadenie nocľahárne</t>
  </si>
  <si>
    <t>Cesty II a III triedy</t>
  </si>
  <si>
    <t>jasle</t>
  </si>
  <si>
    <t>Budovanie kapacít</t>
  </si>
  <si>
    <t>CIZS</t>
  </si>
  <si>
    <t>Bezpečné fyzické prostredie</t>
  </si>
  <si>
    <t>Verejné politiky a demokracia</t>
  </si>
  <si>
    <t>Infraštruktúra pre pohybové aktivity, cykloturistika</t>
  </si>
  <si>
    <t>Kultúrne dedičstvo a CR</t>
  </si>
  <si>
    <t>SPR Myjava</t>
  </si>
  <si>
    <t>SPR Partizánske</t>
  </si>
  <si>
    <t>Verejná osobná doprava</t>
  </si>
  <si>
    <t>Cyklodoprava</t>
  </si>
  <si>
    <t>Infraštruktúra vzdelávania SOŠ, ZŠ, MŠ</t>
  </si>
  <si>
    <t xml:space="preserve">začlenenie marginalizovaných komunít </t>
  </si>
  <si>
    <t>zariadenia sociálnych služieb</t>
  </si>
  <si>
    <t>Výstavba vodovodov</t>
  </si>
  <si>
    <t>výstavba kanalizácií</t>
  </si>
  <si>
    <t xml:space="preserve">zelená a modrá infraštruktúra </t>
  </si>
  <si>
    <t>biologická diverzia a ekosystémové služby</t>
  </si>
  <si>
    <t>odpady - opätovné použitie a BRO</t>
  </si>
  <si>
    <t>odpady - podpora zberu a systémov triedeného zberu KO</t>
  </si>
  <si>
    <t>predchádzanie odpadov</t>
  </si>
  <si>
    <t>obnova vodovodov</t>
  </si>
  <si>
    <t>obnova kanalizácií</t>
  </si>
  <si>
    <t>vodozádržné opatrenia</t>
  </si>
  <si>
    <t>energetická efektivita</t>
  </si>
  <si>
    <t>kampusy stredných škôl</t>
  </si>
  <si>
    <t>Inteligentné mestá a regióny</t>
  </si>
  <si>
    <t>Výskum, vývoj, inovácie</t>
  </si>
  <si>
    <t>Mesto Púchov</t>
  </si>
  <si>
    <t>Regenerácia vnútroblokov v Sadoch Cyrila a Metoda v Novej Dubnici</t>
  </si>
  <si>
    <t>v zásobníku IROP</t>
  </si>
  <si>
    <t>neschválené IROP</t>
  </si>
  <si>
    <t>Most cez Vážsky kanál v Ilave</t>
  </si>
  <si>
    <t>Prioritné projektové zámery na území TSK v rámci mechanizmu IUI.</t>
  </si>
  <si>
    <t>Poznámka</t>
  </si>
  <si>
    <t>Neschválené v OP II</t>
  </si>
  <si>
    <t>Príliš veľký záujem a malá alokácia - bude musieť dôjsť k dohode medzi SPR, do ktorých sa alokujú FP</t>
  </si>
  <si>
    <t>Veľký záujem a nízka alokácia, navrhujeme podporiť už pripravené projekty, ktoré neboli realizované z IROP z dôvodu nedostatku FP</t>
  </si>
  <si>
    <t>V prvej etape by sa podporili kľúčové projekty autobusových staníc v spádových mestách, v ďalšej zastávky v mestách a obciach kraja</t>
  </si>
  <si>
    <t>Prioritu by mali mať PZ s väčším regionálnym dosahom a v nejakej etape prípravy</t>
  </si>
  <si>
    <t>Dostatočne vysoká alokácia, ktorá zatiaľ nie je naplnená PZ</t>
  </si>
  <si>
    <t>Stará Turá</t>
  </si>
  <si>
    <t>ZsVS</t>
  </si>
  <si>
    <t>Považská vodárenská spoločnosť</t>
  </si>
  <si>
    <t>V prípade navýšenia alokácie môže byť podporený projekt nachádzajúci sa v UMR</t>
  </si>
  <si>
    <t>Centrum opätovného použitia</t>
  </si>
  <si>
    <t>Slovenská armatúrka Myjava Myjava modernizácia zberača D</t>
  </si>
  <si>
    <t>Bratislavská vodárenská spoločnoť</t>
  </si>
  <si>
    <t>Obnova stokovej siete Nemšová</t>
  </si>
  <si>
    <t>Na základe dohody s vodárenskými spoločnosťami bude realizovaný minimálne 1 projekt na území každého SPR s výnimkou SPR TN a NMnV, PE nakoľko tam bude realizovaná výstavby vodovodov, kanalizácií s vysokými výdavkami</t>
  </si>
  <si>
    <t>Zlepšenie dopravného riešenia centrálnej autobusovej zastávky v Handlovej</t>
  </si>
  <si>
    <t>Partizánske - obnova kanalizácie</t>
  </si>
  <si>
    <t xml:space="preserve">Dubnican.Váhom - obnova stokovej siete v miestnych komunikáciach </t>
  </si>
  <si>
    <t>Púchov - obnova stokovej siete</t>
  </si>
  <si>
    <t xml:space="preserve">Dubnica n.Váhom - rekonštrukcia verejného vodovodu </t>
  </si>
  <si>
    <t xml:space="preserve">V rámci zásobníka PZ bol jedine tento projekt v najvyšom stupni prípravy </t>
  </si>
  <si>
    <t>Bude špecifikované neskôr,plánuje sa navýšenie alokácie sa meniť alokácia.</t>
  </si>
  <si>
    <t>Mal by sa realizovať jeden väčší projekt vzhľadom na alokáciu, potrebná  dohoda územia.</t>
  </si>
  <si>
    <t>Vzhľadom k veľkému záujmu navrhujeme budovanie cykloturistických trás s regionálnejším dosahom, plánuje sa navýšenie alokácie.</t>
  </si>
  <si>
    <t>Podpora administratívne kapacít v každom okrese - SPR a pre Hornú Nitru (pomoc s identifikáciou a prípravou PZ, ZoNFP.</t>
  </si>
  <si>
    <t>Rekonštrukcia VK Lehota pod Vtáčnikom</t>
  </si>
  <si>
    <t>Stredoslovenská vodárenská spoločnoť</t>
  </si>
  <si>
    <t>Spolu:</t>
  </si>
  <si>
    <t>Spolu (bez CIZS Nováky):</t>
  </si>
  <si>
    <t>Cyklotrasa Bánovce nad Bebravou - H. Naštice - Uhrovec - I.etapa</t>
  </si>
  <si>
    <t>OZE- obnoviteľné zdroje energie</t>
  </si>
  <si>
    <t>Rekonštrukcia cesty II/499 Myjava  - Brezová pod Bradlom</t>
  </si>
  <si>
    <t>TSK má v pláne vytvoriť jasle pri nemocniciach pre zdravotníkov a ich deti, v prípade záumu z obcí a miest je možná dohoda.</t>
  </si>
  <si>
    <t xml:space="preserve">Vyhliadková veža v obci Poruba  </t>
  </si>
  <si>
    <t xml:space="preserve">Príliš veľký záujem a malá alokácia - alokácia bude rozdelená medzi všetky SPR. Následne budú projekty posudzované podľa kritérií, ktoré schváli Rada Partnerstva. </t>
  </si>
  <si>
    <t>Veľký záujem a malá alokácia - bude musieť dôjsť k dohode medzi SPR, do ktorých sa alokujú FP</t>
  </si>
  <si>
    <t>Na základe dohody s vodárenskými spoločnosťami bude realizovaný minimálne 1 projekt na území každého SPR s výnimkou SPR TN a NMnV nakoľko tam bude realizovaná výstavby vodovodov, kanalizácií s vysokými výdavkami a SPR BN  PB, nakoľko tam ide vyššia alokácia v rekonštrukcii vodovodov.</t>
  </si>
  <si>
    <t>Na základe informácií z RO musí byť oblasť sociálnych služieb ešte došpecifikovaná s MPSVaR, je odporúčané v tejto oblasti ešte neuvádzať projektové zámery, nakoľko sa dorieši, do ktorého opatrenia aké aktivity spadajú</t>
  </si>
  <si>
    <t>Výdavky upravené, aby celkové výdavky za oba projekty boli do výšky alokácie</t>
  </si>
  <si>
    <t xml:space="preserve">Na bicykli po Strednom Ponitrí </t>
  </si>
  <si>
    <t>Bánovce nad Bebravou - rekonštrukcia verejného vodovodu pre bezpečné zásobovanie obyvateľov pitnou vodou</t>
  </si>
  <si>
    <t>V oblasti sociálnych služieb kraja je okres Bánovce n/B na tom najhoršie, prioritne by mali byť sociálne služby umiestnené do tohto SPR.</t>
  </si>
  <si>
    <t>Príliš veľký záujem a malá alokácia.</t>
  </si>
  <si>
    <t>Do zásobníka boli pôvodne zaradené projektové zámery miest a obcí TSK, ktoré sú najviac pripravené. Po pripomienkovaní navrhujeme postupovať tak, že zámery budú doplnené na základe dohody v územiach SPR potvrdených koordinačnými Radami. jednotlivých SPR.</t>
  </si>
  <si>
    <t>Nízka alokácia na tak veľký záujem, pôvodne bol návrh realizovať lávky cez rieky pre peších a cyklistov s väčším regionálnym dopadom, avšak v rámci pripomienkovania nebola všeobecná zhoda na týchto projektových zámeroch, bude najskôr prerokované spoločne v komore miestnej samosprávy, následne môže byť v ďalšej etape doplnené.</t>
  </si>
  <si>
    <t>Oprávneným žiadateľom je TSK. Suma s nadkontrahovaním 150% je 19325384,52 Eur</t>
  </si>
  <si>
    <t>Poznámka:</t>
  </si>
  <si>
    <t xml:space="preserve">Výdavky na jednotlivé projektové zámery môžu byť aktualizované do predloženia projektových zámerov, avšak musí to byť upravené na základe dohody relevantných partnerov v rámci opatrenia a celkové výdavky v rámci opatrenia na projektové zámery nemôžu prekročiť alokáciu danú z MIRRI SR. </t>
  </si>
  <si>
    <t xml:space="preserve">zhotovená kompletná dokumentácia pre územné rozhodnutie </t>
  </si>
  <si>
    <t>mikroregión Rudnaya</t>
  </si>
  <si>
    <t>Bystričany</t>
  </si>
  <si>
    <t>Alokácia na TSK</t>
  </si>
  <si>
    <t>SPR</t>
  </si>
  <si>
    <t>BN</t>
  </si>
  <si>
    <t>IL</t>
  </si>
  <si>
    <t>MY</t>
  </si>
  <si>
    <t>NM</t>
  </si>
  <si>
    <t>PE</t>
  </si>
  <si>
    <t>PB</t>
  </si>
  <si>
    <t>PU</t>
  </si>
  <si>
    <t>PD</t>
  </si>
  <si>
    <t>TN</t>
  </si>
  <si>
    <t xml:space="preserve">Obec Lednické Rovne </t>
  </si>
  <si>
    <t>Revitalizácia verejného priestranstva  v Púchove</t>
  </si>
  <si>
    <t>Združenie obcí Púchovská dolina  </t>
  </si>
  <si>
    <t xml:space="preserve">Obec Beluša </t>
  </si>
  <si>
    <t>Vybudovanie krízového centra pre ohrozené alebo znevýhodnené skupiny osôb.</t>
  </si>
  <si>
    <t>Nové Mesto nad Váhom</t>
  </si>
  <si>
    <t>Zníženie energetickej náročnosti verejných budov - II. etapa zateplenia budovy základnej školy, zateplenie budovy jedálne a telocvične</t>
  </si>
  <si>
    <t>Kočovce</t>
  </si>
  <si>
    <t>Nová Bošáca</t>
  </si>
  <si>
    <t>Cyklotrasa Stará Turá - Lubina (s pokračovaním do Bziniec p.J a NMnV)</t>
  </si>
  <si>
    <t>Podolie</t>
  </si>
  <si>
    <t>Rekonštrukcia útulku pre bezdomovcov</t>
  </si>
  <si>
    <t>Beckov</t>
  </si>
  <si>
    <t>Čachtice</t>
  </si>
  <si>
    <t>Častkovce</t>
  </si>
  <si>
    <t>Myjava</t>
  </si>
  <si>
    <t>Brezová pod Bradlom</t>
  </si>
  <si>
    <t>Zlepšenie kvality vzdelávania v ZUŠ Myjava</t>
  </si>
  <si>
    <t xml:space="preserve">Zlepšenie kvality vzdelávania v ZUŠ Brezová pod Bradlom </t>
  </si>
  <si>
    <t xml:space="preserve"> Zlepšenie vybavenosti a bezpečnosti komunitného centra, nocľahárne a útulku</t>
  </si>
  <si>
    <t>Vybudovanie CIZS v zdravornom stredisku v Brezovej pod Bradlom</t>
  </si>
  <si>
    <t xml:space="preserve">Brezová pod Bradlom </t>
  </si>
  <si>
    <t>v prípade navýšenia alokácie</t>
  </si>
  <si>
    <t>Rekonštrukcia PKO Trnovce (Myjavské folklórne slávnosti)</t>
  </si>
  <si>
    <t>Smart manažment dát mesta Dubnica nad Váhom</t>
  </si>
  <si>
    <t>Dubnica nad Váhom</t>
  </si>
  <si>
    <t>Zariadenie pre seniorov Ilava</t>
  </si>
  <si>
    <t>Ilava</t>
  </si>
  <si>
    <t xml:space="preserve">Kontajnerové bývanie pre bezdomovcov </t>
  </si>
  <si>
    <t>Nová Dubnica</t>
  </si>
  <si>
    <t>Nemšová</t>
  </si>
  <si>
    <t>Záchytné parkoviská v meste Myjava</t>
  </si>
  <si>
    <t xml:space="preserve">Zníženie energetickej náročnosti domu kultúry Hatné </t>
  </si>
  <si>
    <t xml:space="preserve">Stupné </t>
  </si>
  <si>
    <t>Hatné</t>
  </si>
  <si>
    <t xml:space="preserve">zhotovená kompletná dokumentácia - realizačná </t>
  </si>
  <si>
    <t>Projekt Vybudovanie fotovoltických panelov v SPR Považská Bystrica</t>
  </si>
  <si>
    <t>Považská Bystrica RZMOS</t>
  </si>
  <si>
    <t>Papradno</t>
  </si>
  <si>
    <t>Zlepšenie kvality vzdelávania v ZŠ Dolná Mariková</t>
  </si>
  <si>
    <t>Zlepšenie kvality vzdelávania v ZŠ Domaniža</t>
  </si>
  <si>
    <t>Zlepšenie kvality vzdelávania v ZŠ Pružina</t>
  </si>
  <si>
    <t>Domaniža</t>
  </si>
  <si>
    <t>Pružina</t>
  </si>
  <si>
    <t>Dolná Mariková</t>
  </si>
  <si>
    <t>Rekonštrukcia ZSS v obci Horná Mariková</t>
  </si>
  <si>
    <t xml:space="preserve"> Horná Mariková</t>
  </si>
  <si>
    <t>5.2.3.</t>
  </si>
  <si>
    <t>Modernizácia ZŠ Papradno</t>
  </si>
  <si>
    <t>Záchytné parkovisko pod Považským hradom</t>
  </si>
  <si>
    <t>Vytvorenie náučno-oddychovej zóny v lokalite vodnej plochy Slavojka</t>
  </si>
  <si>
    <t>rezerva</t>
  </si>
  <si>
    <t xml:space="preserve">Zavedenie elektronickej evidencie odpadov </t>
  </si>
  <si>
    <t>Zlepšenie energetickej efektivity MŠ Chynorany</t>
  </si>
  <si>
    <t>Chynorany</t>
  </si>
  <si>
    <t>Pažiť</t>
  </si>
  <si>
    <t>Rekonštrukcia autobusovej stanice v Trenčianskych Tepliciach</t>
  </si>
  <si>
    <t>Trenčianske Teplice</t>
  </si>
  <si>
    <t>Klátova Nová Ves</t>
  </si>
  <si>
    <t>DSS Krásno - starostlivosť o seniorov,</t>
  </si>
  <si>
    <t>Krásno</t>
  </si>
  <si>
    <t>Modernizácia a rekonštrukcia zdravotného strediska a denný stacionár</t>
  </si>
  <si>
    <t>Moderné mestské múzeum a knižnica - rekonštrukcia priestorov a modernizácia vybavenia</t>
  </si>
  <si>
    <t>Ostratice</t>
  </si>
  <si>
    <t>Rekonštrukcia Národnej kultúrnej pamiatky Kaštieľ Janova Ves</t>
  </si>
  <si>
    <t>rezerva v prípade navýšenia/nevyčerpania alokácie</t>
  </si>
  <si>
    <t>rezerva v prípade navýšenia alokácie</t>
  </si>
  <si>
    <t>Poruba</t>
  </si>
  <si>
    <t>Zberný dvor</t>
  </si>
  <si>
    <t>Tužina</t>
  </si>
  <si>
    <t>Kocurany</t>
  </si>
  <si>
    <t>Lazany</t>
  </si>
  <si>
    <t xml:space="preserve">Alokácia SPR       </t>
  </si>
  <si>
    <t>Protipovodňové a vodozádržné opatrenia v Novej Dubnici</t>
  </si>
  <si>
    <t>Nová Dubnica- modernizácia zberného dvora</t>
  </si>
  <si>
    <t>Pruské integrovany projekt – dovybavenie Zberneho dvora</t>
  </si>
  <si>
    <t>Pruské</t>
  </si>
  <si>
    <t>Kompostáreň Dubnica nad Váhom</t>
  </si>
  <si>
    <t>Horné Srnie</t>
  </si>
  <si>
    <t>Rozšírenie ZŠ prístavbou nového bloku vrátane kuchyne a jedálne</t>
  </si>
  <si>
    <t>Košeca</t>
  </si>
  <si>
    <t>Rekonštrukcia múzea - infocentrum</t>
  </si>
  <si>
    <t>zníženie energetickej náročnosti budovy MŠ a KD (spoločná budova)</t>
  </si>
  <si>
    <t>Prusy</t>
  </si>
  <si>
    <t xml:space="preserve">Smart manažment dát okresu Bánovce nad Bebravou </t>
  </si>
  <si>
    <t>Modernizácia infraštruktúry verejnej dopravy v okrese Bánovce nad Bebravou - modernizácia autobusových zastávok so smart prvkami</t>
  </si>
  <si>
    <t>Spoločný projekt mesta a obcí okresu - moderizácia 21 zastávok. Mesto - žiadateľ, partneri - obce</t>
  </si>
  <si>
    <t>Šišov</t>
  </si>
  <si>
    <t>Vybudovanie zariadenia opatrovateľskej starostlivosti, Bánovce nad Bebravou</t>
  </si>
  <si>
    <t xml:space="preserve">Obnova infraštruktúry v pamiatkovom území Uhrovec </t>
  </si>
  <si>
    <t>Uhrovec</t>
  </si>
  <si>
    <t xml:space="preserve">Obnova infraštruktúry v pamiatkovom území Uhrovec (Rodný dom Ľ.Štúra a A.Dubčeka,  kaštieľ s parkom) - vybudovanie infocentra, parkovisko na námestí, revitalizácia parku (NKP), </t>
  </si>
  <si>
    <t>Obnova prírodného amfiteátra Jankov Vŕšok</t>
  </si>
  <si>
    <t>ide o revitalizáciu CMZ v meste Považská Bystrica, na ktorú bola vypracovaná architektonická štúdia</t>
  </si>
  <si>
    <t>kompostáreň využiteľná pre celú dolinu</t>
  </si>
  <si>
    <t>vrátane doplnkovej infraštruktúry ako napr. nabíjačka a stojany pre bicykle, TIK so sezónnou prevádzkou, informačný kiosk, náučný chodník k hradu a pod.</t>
  </si>
  <si>
    <t>ide o realizáciu drobných prvkov ako náučný chodník, exteriérové sedenia s ohniskami, ext. lehátka a pod.</t>
  </si>
  <si>
    <t>Rekonštrukcia amfiteátra Pažiť</t>
  </si>
  <si>
    <t>Pasportizácia cyklotrás myjavského regiónu</t>
  </si>
  <si>
    <t>MAS Myjava</t>
  </si>
  <si>
    <t>Autobusové zastávky s infobodmi</t>
  </si>
  <si>
    <t>Rezerva - Spoločný projekt obcí SPR</t>
  </si>
  <si>
    <t>Vrbovce</t>
  </si>
  <si>
    <t>Zlepšenie vybavenia sociálnych služieb vo Vrbovciach, a iných obciach regiónu</t>
  </si>
  <si>
    <t>Dolná Súča</t>
  </si>
  <si>
    <t>Trenčianske Mitice</t>
  </si>
  <si>
    <t>Zateplenie ZŠ s vybudovaním fotovoltaickej elektrárne</t>
  </si>
  <si>
    <t>Celkový rozpočet 1000000 eur, prispôsobené alokácii</t>
  </si>
  <si>
    <t>Protipovodňové opatrenia v obci</t>
  </si>
  <si>
    <t>Výstavba zberného dvora - zvýšenie kvality triedenia odpadov a ich ďalšie využitie na recykláciu</t>
  </si>
  <si>
    <t>Neporadza</t>
  </si>
  <si>
    <t>Dolná Poruba</t>
  </si>
  <si>
    <t>Vybavenie zberného dvora technikou na zber odpadov</t>
  </si>
  <si>
    <t>Rekonštrukcia zariadenia pre seniorov</t>
  </si>
  <si>
    <t>Bobot</t>
  </si>
  <si>
    <t>Zariadenie do komunitného centra</t>
  </si>
  <si>
    <t>CIZS Dolná Mariková</t>
  </si>
  <si>
    <t>Selec</t>
  </si>
  <si>
    <t>Komplexná rekonštrukcia Kultúrneho domu</t>
  </si>
  <si>
    <t>Horná Súča</t>
  </si>
  <si>
    <t>Energetická efektivita - Kultúrny dom Predpoloma, Nová Bošáca</t>
  </si>
  <si>
    <t>Slatina n/B</t>
  </si>
  <si>
    <t>Zlepšenie infraštruktúry primárneho vzdelávania v ZŠ Šišov</t>
  </si>
  <si>
    <t>Revitalizácia mestského parku v Bánovciach nad Bebravou</t>
  </si>
  <si>
    <t xml:space="preserve">Horná Mariková </t>
  </si>
  <si>
    <t>Horný Lieskov</t>
  </si>
  <si>
    <t>Ďurďové</t>
  </si>
  <si>
    <t>Vrchteplá</t>
  </si>
  <si>
    <t xml:space="preserve"> Domaniža </t>
  </si>
  <si>
    <t>Plevník-Drienové</t>
  </si>
  <si>
    <t>Rekonštrukcia vykurovania ZŠ Plevník-Drienové</t>
  </si>
  <si>
    <t>Rekonštrukcia domu kultúry Stupné za účelom zníženia energetickej náročnosti</t>
  </si>
  <si>
    <t>Rekonštrukcia amfiteátra v obci Ďurďové</t>
  </si>
  <si>
    <t>Rozvoj športovej infraštruktúry na Myjave -Športovo-oddychová zóna Dolná štvrť</t>
  </si>
  <si>
    <t>Spolu so sumou z 5.2.5B: 256 814,83 eur je alokácia navýšená: 681 177,50 eur</t>
  </si>
  <si>
    <t>Rekonštrukcia a modernizácia ZŠ s MŠ Veľká okružná</t>
  </si>
  <si>
    <t>Obnova budovy Mestského úradu Partizánske</t>
  </si>
  <si>
    <t>Vodozádržné opatrenia v meste Partizánske</t>
  </si>
  <si>
    <t xml:space="preserve">Zateplenie budovy školskej jedálne Lednické Rovne </t>
  </si>
  <si>
    <t>Mníchova Lehota</t>
  </si>
  <si>
    <t>SCTSK</t>
  </si>
  <si>
    <t>Názov predloženej ŽoNFP: Sanácia starého mostného objektu a realizácia výstavby nového mostného objektu cez Vážsky kanál v Ilave. Projektový zámer plánovaný na predloženie do dopytovej výzvy z dôvodu nedostatku alokácie (v rámci nadkontrahovania)</t>
  </si>
  <si>
    <t>Vybudovanie kruhovej križovatky na ceste II/507</t>
  </si>
  <si>
    <t>Rekonštrukcia existujúcej križovatky II/507 s miestnymi komunikáciami na okružnú v Púchove smer Streženice, prebieha VO</t>
  </si>
  <si>
    <t xml:space="preserve">Pôvodný názov: Rekonštrukcia cesty II/574  </t>
  </si>
  <si>
    <t>Rekonštrukcia cesty č. II/574 Homôlka - hranica okresu IL/TN</t>
  </si>
  <si>
    <t xml:space="preserve">Rekonštrukcia cesty č.  II/574 Homôlka - Klin (križovatka s cestou III/1912 na Čavoj) </t>
  </si>
  <si>
    <t>Zriadenie jaslí pri Nemocnici s poliklinikou Prievidza so sídlom Bojnice</t>
  </si>
  <si>
    <t>Zriadenie jaslí pri Nemocnici s poliklinikou Považská Bystrica</t>
  </si>
  <si>
    <t>Schválené Koordinačnou radou SPR 21.2.2024</t>
  </si>
  <si>
    <t>Upravený názov podľa podmienok Výzvy: PSK-MIRRI-008-2024-ITI-EFRR</t>
  </si>
  <si>
    <t>Schválené Radou Partnerstva 28.9.2023</t>
  </si>
  <si>
    <t>Schválené Koordinačnou radou SPR 6.12.2023</t>
  </si>
  <si>
    <t>Schválené Koordinačnou radou SPR 3.11.2023</t>
  </si>
  <si>
    <t>Schválené Radou Partnerstva 28.9.2023, Schválené Koordinačnou radou SPR 3.11.2023</t>
  </si>
  <si>
    <t>Schválené RP 28.9.2023 ako jeden projekt v SPR MY, ktorý sa následne na KR SPR rozdelil do 3 projektov</t>
  </si>
  <si>
    <t>Schválené Radou Partnerstva 28.9.2023, Schválené Koordinačnou radou SPR 21.2.2024</t>
  </si>
  <si>
    <t>Schválený všeobecný PZ Radou Prtnerstva 28.9.2023 pod názvom: Budovanie inovačného ekosystému v TSK, predložený PZ je konkrétnejší</t>
  </si>
  <si>
    <t>Schválené Koordinačnou radou SPR 28.2.2024</t>
  </si>
  <si>
    <t>Schválené Radou Partnerstva 28.9.2023, zmena názvu schválená KR SPR 28.2.2024</t>
  </si>
  <si>
    <t>Schválené Radou Partnerstva 28.9.2023, zmena názvu schválená KR SPR 21.2.2024</t>
  </si>
  <si>
    <t>Schválené KR SPR 28.2.2024</t>
  </si>
  <si>
    <t>Zariadenia OZE vo verejných budovách mesta</t>
  </si>
  <si>
    <t>Schválené Koordinačnou radou SPR 14.11.2023</t>
  </si>
  <si>
    <t>Schválené Koordinačnou radou SPR 14 11.2023</t>
  </si>
  <si>
    <t>Schválené Radou Partnerstva 28.9.2023, KR SPR 14.11.2023</t>
  </si>
  <si>
    <t>Melčice-Lieskové</t>
  </si>
  <si>
    <t>V prípade záujmu SPR bude doplnené</t>
  </si>
  <si>
    <t>Komentár</t>
  </si>
  <si>
    <t>regionálny systém administratívnych a plánovacích kapacít pre spoločne/ regionálne napĺňanie samosprávnych kompetencií a manažment územia, znižovanie uhlíkovej stopy</t>
  </si>
  <si>
    <t>ZMO HN</t>
  </si>
  <si>
    <t>Schválené Koordinačnou radou SPR 7.3.2024</t>
  </si>
  <si>
    <t>Nitrica</t>
  </si>
  <si>
    <t>Sebedražie</t>
  </si>
  <si>
    <t>Cykloturistické trasy na Hornej nitre - Oslany a okolie s pripojením na Hornonitriansku cyklomagistrálu</t>
  </si>
  <si>
    <t>Obnova športového areálu v obci Bystričany</t>
  </si>
  <si>
    <t xml:space="preserve">Zvýšenie energetickej účinnosti budovy Obecného úradu v Považanoch </t>
  </si>
  <si>
    <t>Považany</t>
  </si>
  <si>
    <t xml:space="preserve">Projektový zámer bude bližšie dopracovaný podľa podmienok </t>
  </si>
  <si>
    <t>Schválené Koordinačnou radou SPR 15.3.2024</t>
  </si>
  <si>
    <t>Nákup ekologických autobusov v TSK</t>
  </si>
  <si>
    <t>Vytvorenie ubytovacích kapacít v rámci krízovej intervencie</t>
  </si>
  <si>
    <t>Schválené Koordinačnou radou SPR 13.3.2024</t>
  </si>
  <si>
    <t>Rekonštrukcia ČOV Považská Bystrica</t>
  </si>
  <si>
    <t>Potrebné celkové výdavky sú vo výške 1500000 Eur, avšak je nízka alokácia.</t>
  </si>
  <si>
    <t>Schválené Koordinačnou radou SPR TN 25.3.2024</t>
  </si>
  <si>
    <t>Rekonštrukcia a expozícia Vlastivedného múzea v Považskej Bystrici</t>
  </si>
  <si>
    <t>Komplexné riešenie parkovej záhrady Draškovičovho kaštieľa Čachtice</t>
  </si>
  <si>
    <t>Navrhovaný nový projekt</t>
  </si>
  <si>
    <t>Schválené Radou Partnerstva 28.9.2023, SPR KR 14.11.2023. 7.3.2024</t>
  </si>
  <si>
    <t xml:space="preserve"> Rekonštrukcia vodovodnej siete Nemšová</t>
  </si>
  <si>
    <t>Modernizácia odborného vzdelávania v SOŠ Pruské</t>
  </si>
  <si>
    <t>Modernizácia odborného vzdelávania v SZŠ Považská Bystrica.</t>
  </si>
  <si>
    <t>Inovačné centrum Dubnica nad Váhom</t>
  </si>
  <si>
    <t>Nový projektový zámer v súlade s dohodou územia.</t>
  </si>
  <si>
    <t xml:space="preserve">Rekonštrukcia, modernizácia a stavebné úpravy Autobusovej stanice pri Continental Púchov </t>
  </si>
  <si>
    <t>Schválené Radou Partnerstva 28.9.2023, Schválené KR SPR 28.2.2024, 7.5.2024</t>
  </si>
  <si>
    <t>Zlepšenie infraštruktúry VOD - nákup elektrických celonízkopodlažných autobusov pre MAD v Púchove</t>
  </si>
  <si>
    <t>5.2.5</t>
  </si>
  <si>
    <t>Schválené Koordinačnou radou SPR 15.3.2024, 20.5.2024</t>
  </si>
  <si>
    <t>Schválené Koordinačnou radou SPR 20.5.2024</t>
  </si>
  <si>
    <t>Schválené Koordinačnou radou SPR 3.11.2023, 28.5.2024</t>
  </si>
  <si>
    <t>Schválené Koordinačnou radou SPR 22.3.2024, 28,5,2024</t>
  </si>
  <si>
    <t>Informačný systém pre správu priestorových údajov - GIS (geografický informačný systém)</t>
  </si>
  <si>
    <t>Schválené Koordinačnou radou SPR 7.5.2024</t>
  </si>
  <si>
    <t>Autobusová doprava Púchov, a.s.</t>
  </si>
  <si>
    <t>Inštalácia fotovoltaiky na objektoch mesta Dubnica nad Váhom</t>
  </si>
  <si>
    <t>Schválené Koordinačnou radou SPR 24.5.2024</t>
  </si>
  <si>
    <t>Schválené Radou Partnerstva 28.9.2023, zmena žiadateľa schválené KR 24.5.2024</t>
  </si>
  <si>
    <t>Schválené Radou Partnerstva 28.9.2023, zmena žiadateľa a názvu schválené KR 24.5.2024</t>
  </si>
  <si>
    <t>Zlepšenie infraštruktúry verejnej osobnej dopravy v meste Nemšová</t>
  </si>
  <si>
    <t>Schválené Koordinačnou radou SPR 6.12.2023, schválená zmena názvu KR 24.5.2024</t>
  </si>
  <si>
    <t>Ladce</t>
  </si>
  <si>
    <t>Schválené Koordinačnou radou SPR 6.12.2023, schválená zmena sumy, názvu KR SPR 24.5.2024</t>
  </si>
  <si>
    <t>Schválené Koordinačnou radou SPR 6.12.2023, navýšenie sumy schválené KR 24.5.2024</t>
  </si>
  <si>
    <t>Obnova športovísk a vybudovanie vonkajšej učebne v areáli ZŠ Ilava, ulica Medňanská 514/5</t>
  </si>
  <si>
    <t>Schválené Koordinačnou radou SPR TN 25.3.2024, schválená zmena sumy KR 31.5.2024</t>
  </si>
  <si>
    <t>Zateplenie, výmena strešnej krytiny, okien a dverí na budove kultúrneho domu</t>
  </si>
  <si>
    <t>Schválené Koordinačnou radou SPR TN 25.3.2024, schválená zmena názvu KR 31.5.2024</t>
  </si>
  <si>
    <t>Modernizácia autobusových zastávok v obciach</t>
  </si>
  <si>
    <t>Svinná, Tr. Mitice, Mníchova Lehota</t>
  </si>
  <si>
    <t>Dolná Súča, Horná Súča</t>
  </si>
  <si>
    <t xml:space="preserve">Vybudovanie Domu ľudových tradícií </t>
  </si>
  <si>
    <t>Omšenie</t>
  </si>
  <si>
    <t>Schválené Koordinačnou radou SPR 25.3.2024, schválená zmena sumy, KR SPR 31.5.2024</t>
  </si>
  <si>
    <t>Rekonštrukcia školskej jedálne a modernizácia učební ZŠ Melčice-Lieskové</t>
  </si>
  <si>
    <t>Drietoma</t>
  </si>
  <si>
    <t>Multifunkčné športovisko – Areál MŠK Púchov</t>
  </si>
  <si>
    <t>Schválené Koordinačnou radou SPR 21.2.2024, schválená zmena sumy KR 16.5.2024</t>
  </si>
  <si>
    <t>Rekonštrukcia domu ľudovej tvorivosti a amfiteátra v Mníchovej lehote</t>
  </si>
  <si>
    <t>Zlepšenie infraštruktúry primárneho vzdelávania v ZS Slatina n/B</t>
  </si>
  <si>
    <t>Poznámka: alokácia znížená na 0 - presun do opatrenia 2.8.1 - 41 283,14</t>
  </si>
  <si>
    <t>Schválené Koordinačnou radou SPR 28.2.2024, schválená zmena sumy KR 31.5.2024</t>
  </si>
  <si>
    <t xml:space="preserve">Rozvoj športovej infraštruktúry na Myjave - Hokejbalové ihrisko Brezová pod Bradlom </t>
  </si>
  <si>
    <t>Schválené Koordinačnou radou SPR 28.2.2024, schválená zmena názvu KR 31.5.2024</t>
  </si>
  <si>
    <t>Rekonštrukcia parku Harmónia</t>
  </si>
  <si>
    <t>Opatovce nad Nitrou</t>
  </si>
  <si>
    <t>Schválené Koordinačnou radou SPR 7.6.2024</t>
  </si>
  <si>
    <t>Rekonštrukcia autobusových zastávok a zlepšenie bezpečnosti v oblasti verejnej osobnej dopravy v SPR Prievidza</t>
  </si>
  <si>
    <t>Schválené Koordinačnou radou SPR 14 11.2023, schválená zmena sumy a názvu KR 7.6.2024</t>
  </si>
  <si>
    <t>Výstavba lávky a modernizácia miestnych komunikácií v obci Nitrica</t>
  </si>
  <si>
    <t>Výstavba chodníka v obci Kocurany</t>
  </si>
  <si>
    <t>Schválené Koordinačnou radou SPR 14 11.2023, schválená zmena názvu a sumy KR 7.6.2024</t>
  </si>
  <si>
    <t>Schválené Koordinačnou radou SPR 7.6.2024, schválená zmena sumy KR 7.6.2024</t>
  </si>
  <si>
    <t xml:space="preserve">Lehota pod Vtáčnikom </t>
  </si>
  <si>
    <t>Modernizácia základnej školy</t>
  </si>
  <si>
    <t>Nitrianske Rudno</t>
  </si>
  <si>
    <t>Schválené Radou Partnerstva 28.9.2023, aktualizované v Koordinačnej Rade SPR PD 7.3.2024 s výškou COV 1500000 Eur, schválená suma 1100000 eur KR 7.6.2024.</t>
  </si>
  <si>
    <t>Revitalizácia amfiteátra a okolia</t>
  </si>
  <si>
    <t>Kanianka</t>
  </si>
  <si>
    <t>Rekonštrukcia obytnej veže</t>
  </si>
  <si>
    <t>Zemianske Kostoľany</t>
  </si>
  <si>
    <t>Hrad Sivý kameň - história a súčasnosť</t>
  </si>
  <si>
    <t>Podhradie</t>
  </si>
  <si>
    <t>Dolné Vestenice</t>
  </si>
  <si>
    <t>Schválené Koordinačnou radou SPR 3.11.2023, schválená zmena sumy KR 10.6.2024</t>
  </si>
  <si>
    <t xml:space="preserve">Hrachovište </t>
  </si>
  <si>
    <t xml:space="preserve">Vybudovanie športového centra </t>
  </si>
  <si>
    <t>Moravské Lieskové</t>
  </si>
  <si>
    <t>Schválené Koordinačnou radou SPR 15.3.2024, schválená zmena názvu KR SPR 13.6.2024</t>
  </si>
  <si>
    <t>Zlepšenie kvality ovzdušia v meste Považská Bystrica prostredníctvom vodozádržných opatrení</t>
  </si>
  <si>
    <t>Pov. Bystrica – rekonštrukcia verejného vodovodu</t>
  </si>
  <si>
    <t>Schválené Radou Partnerstva 28.9.2023, schválená zmena názvu KR SPR 13.6.2024</t>
  </si>
  <si>
    <t>Zlepšenie nakladania s biologicky rozložiteľným odpadom v obci Papradno</t>
  </si>
  <si>
    <t>Rozšírenie a modernizácia vozového parku MHD v Považskej Bystrici</t>
  </si>
  <si>
    <t>Verejné multifunkčné športovisko Bodiná</t>
  </si>
  <si>
    <t>Bodiná</t>
  </si>
  <si>
    <t>Zriadenie mestského múzejného zariadenia v dome kultúry v PovažskeJ Bystrici</t>
  </si>
  <si>
    <t>Dopravný podnik mesta Považská Bystrica s.r.o.</t>
  </si>
  <si>
    <t>Poznámka: alokácia znížená o 51 364,16 a o 500 000 eur (výmena s SPR)</t>
  </si>
  <si>
    <t>Schválené Koordinačnou radou SPR 28.2.2024, 7.5.2024</t>
  </si>
  <si>
    <t>Pôvodne bolo 780000, žiadosť BVS</t>
  </si>
  <si>
    <t>Dohoda o výmene s SPR PU</t>
  </si>
  <si>
    <t>Vybudovanie záchytných parkovísk v meste Brezová pod Bradlom a obci Krajné.</t>
  </si>
  <si>
    <t>Brezová pod Bradlom, Krajné</t>
  </si>
  <si>
    <t>Dobudovanie učební v ZŠ Beckov</t>
  </si>
  <si>
    <t>Obec Beckov</t>
  </si>
  <si>
    <t>Schválené Koordinačnou radou SPR 28,5,2024</t>
  </si>
  <si>
    <t>Zlepšenie kvality vzdelávania a podpora športu v ZŠ Nemocničná, Považská Bystrica</t>
  </si>
  <si>
    <t>Amfiteáter Horný Lieskov – obnova a stavebné úpravy jestvujúcich objektov a výstavba nových objektov</t>
  </si>
  <si>
    <t>NKP, múzejné zariadenie Domaniža - rekonštrukcia a úprava budovy starej fary vrátane nádvoria</t>
  </si>
  <si>
    <t>Pôvodný zámer: Zlepšenie kvality vzdelávania v ZŠ Slovenských partizánov, Považská Bystrica</t>
  </si>
  <si>
    <t>Schválené Koordinačnou radou SPR 15.3.2024, schválená zmena názvu 20.5.2024, 13.6.2024, zmena PZ schválená zmena SPR KR 26.8.2024</t>
  </si>
  <si>
    <t>Vybudovanie parčíka Jána Ľuptáka ako súčasti sídelnej zelene v Partizánskom</t>
  </si>
  <si>
    <t>Poznámka: bude oprávnené v rámci dopytovej výzvy</t>
  </si>
  <si>
    <t>Výstavba a modernizácia dopravnej infraštruktúry pre verejnú osobnú dopravu v Partizánskom</t>
  </si>
  <si>
    <t>Zlepšenie infraštruktúry verejnej osobnej dopravy v Strategicko-plánovacom regióne Partizánske</t>
  </si>
  <si>
    <t>Brodzany, Hradište, Nadlice,  Malé Uherce, Nedanovce</t>
  </si>
  <si>
    <t>Schválené Koordinačnou radou SPR 21.2.2024, bude schvaľované na KR SPR</t>
  </si>
  <si>
    <t>Schválené KR SPR PE 16.9.2024</t>
  </si>
  <si>
    <t>Spojenie 2 PZ do jedného</t>
  </si>
  <si>
    <t>úprava názvu podľa schváleného PZ</t>
  </si>
  <si>
    <t>Poznámka: navýšená alokácia na 205 000 Eur, presun z 1.2.2., úprava názvu podľa schváleného PZ</t>
  </si>
  <si>
    <t>úprava názvu</t>
  </si>
  <si>
    <t>Modernizácia  chodníkov v obci Ladce</t>
  </si>
  <si>
    <t>Košeca chodník pri hlavnej ceste I/61 modernizácia, prestavba a obnova</t>
  </si>
  <si>
    <t xml:space="preserve">Modernizácia miestnych komunikácii v obci Poruba </t>
  </si>
  <si>
    <t>Lávka cez Váh, Považská Teplá – Považské Podhradie</t>
  </si>
  <si>
    <t>Modernizácia komunikácie na ulici Obrancov mieru v Lehote pod Vtáčnikom</t>
  </si>
  <si>
    <t>Modernizácia lávky: Brunovce - lávka cez Váh</t>
  </si>
  <si>
    <t>Schválené Koordinačnou radou SPR 13.3.2024, 16.9.2024</t>
  </si>
  <si>
    <t>Modernizáciou a prístavbou ZŠ Klátová Nová Ves k zlepšeniu rovného prístupu k inkluzívnym a kvalitným službám v oblasti vzdelávania</t>
  </si>
  <si>
    <t xml:space="preserve">Prebiehne schvaľovanie Koordinčnou Radou SPR 5.4.2024, Schválená zmena KR SPR 19.9.2024 </t>
  </si>
  <si>
    <t>Rekonštrukcia objektov II. ZŠ na Partizánskej
ulici v Dubnici n/V, I.etapa ‐ Vedecko ‐
výskumné centrum, pavilón A</t>
  </si>
  <si>
    <t>Schválené Koordinačnou radou SPR 19.9.2024</t>
  </si>
  <si>
    <t>Integrovaný projekt rekonštrukcie zastávok v SPR Dubnicko-Ilavsko</t>
  </si>
  <si>
    <t>Modernizácia infraštruktúry hromadnej
autobusovej dopravy v obci Horné Srnie</t>
  </si>
  <si>
    <t>zosúladenie s názvom PZ</t>
  </si>
  <si>
    <t>Schválené Koordinačnou radou SPR 6.12.2023, schválená zmena sumy KR 24.5.2024, KR 19.9.2024</t>
  </si>
  <si>
    <t>Digitalizácia verejnej správy a Smart manažment dát samosprávy</t>
  </si>
  <si>
    <t>Zníženie energetickej náročnosti verejných budov (budova OcU a Kultúrneho domu)</t>
  </si>
  <si>
    <t>Schválené KR SPR 5.9.2024</t>
  </si>
  <si>
    <t>Diviaky nad Nitricou</t>
  </si>
  <si>
    <t>Kompostáreň-doplnenie techniky</t>
  </si>
  <si>
    <t>Nitrianske Pravno</t>
  </si>
  <si>
    <t xml:space="preserve">Bystričany </t>
  </si>
  <si>
    <t>Schválené Koordinačnou radou SPR PD 5.9.2024</t>
  </si>
  <si>
    <t>Rekonštrukcia autobusových zastávok a zlepšenie bezpečnosti v oblasti verejnej osobnej dopravy na hornej Nitre</t>
  </si>
  <si>
    <t>Združenie obcí Handlovskej doliny</t>
  </si>
  <si>
    <t>Zlepšenie podmienok pre zabezpečenie verejnej hromadnej dopravy v meste Dubnica nad Váhom</t>
  </si>
  <si>
    <t>Modernizácia autobusových zastávok v obciach Dolná Súča a Horná Súča</t>
  </si>
  <si>
    <t>Zlepšenie kvality vzdelávania v ZŠ Plevník-Drienové</t>
  </si>
  <si>
    <t>Trenčianske múzeum v Trenčíne</t>
  </si>
  <si>
    <t>Modernizácia autobusových zastávok v Strategicko-plánovacom regióne Považská Bystrica</t>
  </si>
  <si>
    <t>Pôvodný názov: Zlepšenie kvality infraštruktúry verejnej osobnej dopravy v okrese Považská Bystrica</t>
  </si>
  <si>
    <t>Pôvodný názov: Revitalizácia historického parku v Častkovciach</t>
  </si>
  <si>
    <t>Zabezpečenie podmienok pre rozvoj kultúry a cestovného ruchu v obci Častkovce</t>
  </si>
  <si>
    <t>Schválené Koordinačnou radou SPR 10.6.2024, schválené KR SPR 24.9.2024</t>
  </si>
  <si>
    <t>Pôvodný názov: Obnova časti hospodárskej budovy na dolnom nádvorí - Hrad Čachtice</t>
  </si>
  <si>
    <t>Obnova časti dolného nádvoria hradu Čachtice</t>
  </si>
  <si>
    <t>Schválené Koordinačnou radou SPR 3.11.2023, schválená zmena názvu KR 22.5.2024, Názov schváelný KR SPR 24.9.2024</t>
  </si>
  <si>
    <t>Interiér - Zariadenie pre seniorov</t>
  </si>
  <si>
    <t>Schválené Koordinačnou radou SPR 24.9.2024</t>
  </si>
  <si>
    <t>Schválené Radou Partnerstva 28.9.2023, zmena žiadateľa schválená SPR NM 24.9.2024</t>
  </si>
  <si>
    <t>Obec Horná Streda</t>
  </si>
  <si>
    <t>Schválené Radou Partnerstva 28.9.2023, 5.9.2024, 25.9.2024</t>
  </si>
  <si>
    <t>Schválené KR SPR 28.2.2024, 7.5.2024, schválené KR SPR 25.9.2024</t>
  </si>
  <si>
    <t>Prístavby a modernizácia Základnej školy Beluša</t>
  </si>
  <si>
    <t>Pôvodný názov: Komplexná rekonštrukcia historického  parku v Lednických Rovniach</t>
  </si>
  <si>
    <t>Zabezpečenie podmienok pre rozvoj kultúry a cestovného ruchu v obci Lednické Rovne</t>
  </si>
  <si>
    <t>Nový projektový zámer v súlade s dohodou územia</t>
  </si>
  <si>
    <t>Schválené Koordinačnou radou SPR 31.5.2024, Bude schvaľovaná úprava názvu na KR SPR 4.10.2024</t>
  </si>
  <si>
    <t>Schválené Koordinačnou radou SPR 28.2.2024, schválená zmena sumy KR 31.5.2024, bude schvaľované na KR SPR 25.9.2024</t>
  </si>
  <si>
    <t>Vodozádržné opatrenia v rámci EDUTECH kampusu</t>
  </si>
  <si>
    <t>Schválené Radou Partnerstva 28.9.2023, zmena názvu</t>
  </si>
  <si>
    <t>Stredisko triedeného zberu a zberného dvora, Dubnica nad Váhom</t>
  </si>
  <si>
    <t>Schválené Koordinačnou radou SPR 10.6.2024, bude schvaľované na KR SPR</t>
  </si>
  <si>
    <t>Schválené Koordinačnou radou SPR 3.11.2023 Názov schváelný KR SPR 24.9.2024</t>
  </si>
  <si>
    <t>Modernizácia miestnych komunikácií v Trenčianskych Tepliciach</t>
  </si>
  <si>
    <t>Zlepšenie energetickej efektivity MŠ Brezová pod Bradlom</t>
  </si>
  <si>
    <t xml:space="preserve">Zvýšenie kvality služieb Mestského kultúrneho strediska prostredníctvom modernizácie technického vybavenia </t>
  </si>
  <si>
    <t>Cyklotrasa v Handlovskej doline</t>
  </si>
  <si>
    <t>Pôvodný názov: Cyklotrasa v SPR Prievidza</t>
  </si>
  <si>
    <t>Výstavba obecného zberného dvora v obci Dolná Poruba</t>
  </si>
  <si>
    <t xml:space="preserve">Vodozádržné opatrenia v obci Poruba </t>
  </si>
  <si>
    <t>Handlová - obnova verejného vodovodu</t>
  </si>
  <si>
    <t>Kanianka, zásobovanie vodou - SO 02 Rekonštrukcia vodovodného potrubia v Bojniciach</t>
  </si>
  <si>
    <t>Schválené Radou Partnerstva 28.9.2023, schválená zmena názvu KR SPR 13.6.2024, schválená zmena sumy KR 1.10.2024</t>
  </si>
  <si>
    <t>Schválené Koordinačnou radou SPR 15.3.2024, schválená zmena názvu KR SPR 13.6.2024, schválená KR SPR 1.10.2024</t>
  </si>
  <si>
    <t>Zlepšenie cyklistickej infraštruktúry na hornej Nitre: úsek hranica NSK – Partizánske</t>
  </si>
  <si>
    <t>Schválené Koordinačnou radou SPR 15.3.2024, 20.5.2024, 8.10.2024</t>
  </si>
  <si>
    <t>Rekonštrukcia kaštieľa, obnova a budovanie infraštruktúry v okolí kaštieľa v Dubnici nad Váhom</t>
  </si>
  <si>
    <t>Pôvodný názov:EduTech- Kampus Púchov</t>
  </si>
  <si>
    <t>EDUTECH campus Púchov</t>
  </si>
  <si>
    <t>Pôvodná suma 624870,63</t>
  </si>
  <si>
    <t>Schválené Koordinačnou radou SPR 6.12.2023, schválená zmena názvu a sumy KR 24.5.2024, 19.9.2024, zmena sumy KR 7.11.2024</t>
  </si>
  <si>
    <t>Pôvodná suma 236289,15</t>
  </si>
  <si>
    <r>
      <t xml:space="preserve">Schválené Koordinačnou radou SPR 6.12.2023, schválená zmena sumy, názvu KR SPR 24.5.2024, </t>
    </r>
    <r>
      <rPr>
        <sz val="10"/>
        <color rgb="FFFF0000"/>
        <rFont val="Calibri"/>
        <family val="2"/>
        <charset val="238"/>
        <scheme val="minor"/>
      </rPr>
      <t>zmena názvu KR 7.11.2024</t>
    </r>
  </si>
  <si>
    <t>Pôvodný názov: Zlepšenie školskej infraštruktúry v ZŠ J. Kráľa Nová Dubnica</t>
  </si>
  <si>
    <t>Výstavba vonkajších učební a rekonštrukcia telocvične ZŠ J.Kráľa Nová Dubnica</t>
  </si>
  <si>
    <t>presun 2000 eur z PZ DCA</t>
  </si>
  <si>
    <t>presun 2000 eur do PZ Ilava</t>
  </si>
  <si>
    <t>Zámena projeku : Protipovodňové opatrenia v obci Ivanovce z dôvodu nesplnenia podmienok výzvy</t>
  </si>
  <si>
    <t>úprava alokácie do výšky podanej žiadosti, presun - 75.986 v prospech ostatných projektov, pôvodná alokácia SPR (1.220.666,03) sa zvyšuje o výmenu s SPR Púchov (+59.033,28) na 1.279.699,31</t>
  </si>
  <si>
    <t>pôvodná alokácia: 3037519,33, výmena s SPR TN (-59.033,28)</t>
  </si>
  <si>
    <t>pôvodná suma: 556000,00</t>
  </si>
  <si>
    <t>pôvodná suma: 464000,00,00, zvýšenie alokácie o + 95.019,28</t>
  </si>
  <si>
    <t>pôvodná suma:200666,03, zvýšenie alokácie o + 40.000</t>
  </si>
  <si>
    <t>Pôvodná alokácia: 591 000 eur, zvýšenie alokácie o 54.781,82</t>
  </si>
  <si>
    <t>Pôvodná alokácia: 410 000, zvýšenie alokácie o 110.000</t>
  </si>
  <si>
    <t>Zmena názvu</t>
  </si>
  <si>
    <t>Rekonštrukcia amfiteátra Trenčianske Teplice</t>
  </si>
  <si>
    <t>zvýšenie + 2000 z alokácie Mn.Lehota</t>
  </si>
  <si>
    <t>zvýšenie - 4000 v prospech Omšenia a Selca (aby dosiahli min.výšku COV)</t>
  </si>
  <si>
    <t>Rekonštrukcia Parku kultúry a oddychu Trnovce, Myjava</t>
  </si>
  <si>
    <t xml:space="preserve">Pôvodný názov: Modernizácia pamiatkového objektu Uhrovského múzea </t>
  </si>
  <si>
    <t>Modernizácia kultúrnej infraštruktúry Domu kultúry Uhrovec</t>
  </si>
  <si>
    <t>Zmena sumy, pôvodná suma: 533 043,00</t>
  </si>
  <si>
    <t>Zmena sumy: 533 043,00 eur a názvu: Rekonštrukcia Kaštieľa II - Obnova historickej budovy a následné využitie</t>
  </si>
  <si>
    <t>Zmena sumy</t>
  </si>
  <si>
    <t>Rekonštrukcia a obnova Kaštieľa II Ostratice</t>
  </si>
  <si>
    <t>Obnova OcÚ Pravenec</t>
  </si>
  <si>
    <t>Pravenec</t>
  </si>
  <si>
    <t>Schválené KR SPR 15.11.2024</t>
  </si>
  <si>
    <t>Schválený RP 17.10.2024</t>
  </si>
  <si>
    <t>Zmena názvu: Recyklácia biologicky rozložiteľných odpadov</t>
  </si>
  <si>
    <t>Kompostáreň v obci Bystričany</t>
  </si>
  <si>
    <t>Budovanie sociálnej infraštruktúry v obci Tužina</t>
  </si>
  <si>
    <t>Cykloturistické trasy na Hornej Nitre - Poruba, Kanianka a okolie (s ukončením na vyhliadkovej veži na Magure) s pripojením na Hornonitriansku cyklomagistrálu</t>
  </si>
  <si>
    <t>Združenie obcí pravnianskej doliny</t>
  </si>
  <si>
    <t xml:space="preserve">Bystričiansky okruh - rozvoj cykloturistickej a športovej infraštruktúry s pripojením na Hornonitriansku cyklomagistrálu, </t>
  </si>
  <si>
    <t>zmena žiadateľa</t>
  </si>
  <si>
    <t>Zmena názvu a žiadateľa</t>
  </si>
  <si>
    <t>Zmena žiadateľa</t>
  </si>
  <si>
    <t>Rozšírenie kapacity družiny formou prístavby priestorov</t>
  </si>
  <si>
    <t>Brezová p/B / TSK</t>
  </si>
  <si>
    <t xml:space="preserve">Horná Streda - Výstavba čistiarne odpadových vôd a dobudovanie kanalizácie súbežne s vodovodom </t>
  </si>
  <si>
    <t>Výstavba pumptrackového areálu v meste Považská Bystrica</t>
  </si>
  <si>
    <t>Oslany</t>
  </si>
  <si>
    <t>Schválené Koordinačnou radou SPR 15.3.2024, 23.11.2024</t>
  </si>
  <si>
    <t xml:space="preserve">Rekonštrukcia areálu amfiteátra v obci Horná Mariková </t>
  </si>
  <si>
    <t>Pôvodný názov: Rekonštrukcia amfiteátra v obci Horná Mariková, pôvodná suma: 200 000,00 eur</t>
  </si>
  <si>
    <t>Pôvodná suma: 300 000,00 eur</t>
  </si>
  <si>
    <t>Pôvodná suma: 500 000,00 eur</t>
  </si>
  <si>
    <t>Priorita kraja - vodný zdroj pre zásobovanie celého regiónu Trenčín- Nové Mesto n/V, úprava názvu na žiadosť predkladateľa</t>
  </si>
  <si>
    <t>Výstavba splaškovej kanalizácie v obci Štvrtok</t>
  </si>
  <si>
    <t>Rekonštrukcia severného paláca hradu Beckov</t>
  </si>
  <si>
    <t>Bošáca</t>
  </si>
  <si>
    <t>Cyklotrasa Púchovskej doliny - I.etapa Dohňany</t>
  </si>
  <si>
    <t>Pôvodný názov: Podpora inovatívnych riešení prostredníctvom infraštruktúry informačných a komunikačných technológií na Mestskom úrade Stará Turá</t>
  </si>
  <si>
    <t>Smart manažment dát mesta</t>
  </si>
  <si>
    <t xml:space="preserve">Modernizácia autobusových zastávok v Strategicko-plánovacom regióne Nové Mesto nad Váhom </t>
  </si>
  <si>
    <t>Pôvodná suma: 310 000,00 eur</t>
  </si>
  <si>
    <t>Pôvodný názov: Zvýšenie bezpečnosti obyvateľov SPR Považská Bystrica</t>
  </si>
  <si>
    <t>Zmena názvu, žiadateľa. Pôvodne: Revitalizácia amfiteátra v centre obce Kamenec pod Vtáčnikom a revitalizácia amfiteátra v obci Bystričany, žiadateľ: Kamenec pod Vtáčnikom, Bystričany</t>
  </si>
  <si>
    <t xml:space="preserve">Revitalizácia amfiteátra v centre obce Kamenec pod Vtáčnikom </t>
  </si>
  <si>
    <t>Kamenec pod Vtáčnikom</t>
  </si>
  <si>
    <t>Zmena názvu: Amfiteáter pri dome kultúry – Dolné Vestenice</t>
  </si>
  <si>
    <t>Výstavba verejného kultúrneho priestoru v obci</t>
  </si>
  <si>
    <t>Náučný Pálfiho chodník - Cígeľ, Sebedražie, Opatovce n.N., Kocurany, Šútovce</t>
  </si>
  <si>
    <t>Magura Strážov</t>
  </si>
  <si>
    <t>zámer</t>
  </si>
  <si>
    <t>Schválené Koordinačnou radou SPR 15.11.2024</t>
  </si>
  <si>
    <t xml:space="preserve">Výstavba verejného kultúrneho priestoru v obciach Lazany, Malinová a Tužina, </t>
  </si>
  <si>
    <t>zamer</t>
  </si>
  <si>
    <t>Výstavba verejného kultúrneho priestoru v združení troch dolín</t>
  </si>
  <si>
    <t>Združenie obcí troch dolín</t>
  </si>
  <si>
    <t>Nový PZ</t>
  </si>
  <si>
    <t>Projekt TSK neschválený v OP II. Zahŕňa: mapovanie energetickej efektivity budov TSK, monitoring mostov, telemedicína. Alokácia navýšená - presun z 2.8.1, presun 1000 eur z alokácie TSK do alokácie SPR PU, aby sa dosiahla minimálna výška výdavkov</t>
  </si>
  <si>
    <t>Schválené Koordinačnou radou SPR 7.5.2024, schválené KR SPR 25.9.2024, 22.11.2024</t>
  </si>
  <si>
    <t>Pôvodná alokácia: 79 192,94,  Presun 62373,51 eur so SPR BN, 2.7.4., presun 59033,28 z SPR TN, presun 1000 eur z alokácie TSK</t>
  </si>
  <si>
    <t>Pôvodná suma: 150 000,00 eur, pôvodný názov: Pamätná izba Vrchteplá</t>
  </si>
  <si>
    <t>Rekonštrukcia Kultúrneho domu Vrchteplá</t>
  </si>
  <si>
    <t>Zmena názvu a navýšenie sumy</t>
  </si>
  <si>
    <t>Cyklotrasa Vieska Bezdedov-Púchov</t>
  </si>
  <si>
    <t>Doplnený PZ je to súčasť spoločného projektu cyklotrasy Púchovskej doliny</t>
  </si>
  <si>
    <t>Zmena názvu a sumy, pôvodný názov: Cyklotrasa Púchov -Dohňany-Lysá pod Makytou- štátna hranica SR/ČR, pôvodná suma: 2 000 000 eur.</t>
  </si>
  <si>
    <t>Pôvodný názov: Rekonštrukcia NKP Beckov</t>
  </si>
  <si>
    <t>Upravený názov a zmena žiadateľa</t>
  </si>
  <si>
    <t>Budovanie inteligentného regiónu a zvýšenie bezpečnosti obyvateľov SPR Považská Bystrica</t>
  </si>
  <si>
    <t>Schválené Koordinačnou radou SPR 15.3.2024, schválená zmena názvu KR SPR 13.6.2024, 25.11.2024</t>
  </si>
  <si>
    <t>Schválené Koordinačnou radou SPR 15.3.2024, 25.11.2024</t>
  </si>
  <si>
    <t>Obnova  pamätníka - Revitalizácia NKP Mohyla gen. M.R.Štefánika na Bradle</t>
  </si>
  <si>
    <t>pôvodný názov: Obnova Mohyly Milana Rastislava Štefánika na Bradle</t>
  </si>
  <si>
    <t>Pôvodný názov: Rozvoj športovej infraštruktúry na Myjave -  Vybudovanie viacúčelového areálu športu Myjava</t>
  </si>
  <si>
    <t xml:space="preserve">Zriadenie terminálu integrovanej osobnej prepravy - TIOP Nové Mesto nad Váhom </t>
  </si>
  <si>
    <t>Zlepšenie kvality vzdelávania v ZŠ Podolie</t>
  </si>
  <si>
    <t>úprava názvu podľa predloženého PZ</t>
  </si>
  <si>
    <t>Schválené Koordinačnou radou SPR 3.11.2023, schválené KR SPR 24.9.2024, 26.11.2024</t>
  </si>
  <si>
    <t>Schválené Koordinačnou radou SPR 7.3.2024, zmena schválená KR SPR 5.9.2024, 15.11.2024</t>
  </si>
  <si>
    <t>predložené k 13.12.2023 do envirofondu, zmena sumy - celá alokácia</t>
  </si>
  <si>
    <t>Schválené Koordinačnou radou SPR 13.3.2024,29.10.2024</t>
  </si>
  <si>
    <t xml:space="preserve"> podané do Envirofondu v 12/2023</t>
  </si>
  <si>
    <t>Schválené Koordinačnou radou SPR TN 25.3.2024,12.11.2024</t>
  </si>
  <si>
    <t>Schválené Koordinačnou radou SPR PD 5.9.2024, 15.11.2024</t>
  </si>
  <si>
    <t>Presun 62373,51 eur so SPR PU z 1.2.2.</t>
  </si>
  <si>
    <t>Schválené Koordinačnou radou SPR 6.12.2023, zmena schválená 19.9.2024, zmena sumy KR 7.11.2024</t>
  </si>
  <si>
    <t>Schválené Koordinačnou radou SPR 3.11.2023, 26.11.2024</t>
  </si>
  <si>
    <t>Združenie obcí Pravnianskej doliny</t>
  </si>
  <si>
    <t>Schválené Koordinačnou Radou SPR PD 5.9.2024, 15.11.2024</t>
  </si>
  <si>
    <t>Schválené Koordinačnou radou SPR TN 25.3.2024, schválená zmena sumy KR 31.5.2024, 12.11.2024</t>
  </si>
  <si>
    <t>Schválené Koordinačnou radou SPR TN 25.3.2024, schválená zmena partnerov, sumy KR 31.5.2024, 12.11.2024</t>
  </si>
  <si>
    <t>Schválené Koordinačnou radou SPR TN 25.3.2024, schválená zmena partnerov, sumy KR 31.5.2024, zmena názvu bude schvaľovaná na KR SPR 5.10.2024, 12.11.2024</t>
  </si>
  <si>
    <t>Schválené Radou Partnerstva 28.9.2023, Schválené KR SPR 28.2.2024, 22.11.2024</t>
  </si>
  <si>
    <t>Schválené Radou Partnerstva 22.11.2024</t>
  </si>
  <si>
    <t>Schválené Koordinačnou radou SPR 14 11.2023, 15.11.2024</t>
  </si>
  <si>
    <t>Schválené Koordinačnou radou SPR 25.3.2024, schválená zmena sumy, názvu KR SPR 31.5.2024,12.11.2024</t>
  </si>
  <si>
    <t>Schválené Koordinačnou radou SPR 31.5.2024, 12.11.2024</t>
  </si>
  <si>
    <t>Schválené Radou Partnerstva 28.9.2023, SPR KR 14.11.2023. 7.3.2024, 15.11.2024</t>
  </si>
  <si>
    <r>
      <rPr>
        <sz val="10"/>
        <rFont val="Times New Roman"/>
        <family val="1"/>
        <charset val="238"/>
      </rPr>
      <t xml:space="preserve"> </t>
    </r>
    <r>
      <rPr>
        <sz val="10"/>
        <rFont val="Calibri"/>
        <family val="2"/>
        <charset val="238"/>
        <scheme val="minor"/>
      </rPr>
      <t>Rekonštrukcia atletického areálu v Myjave</t>
    </r>
  </si>
  <si>
    <t>Schválené Koordinačnou radou SPR 28.2.2024, 29.11.2024</t>
  </si>
  <si>
    <t>Schválené Koordinačnou radou SPR 21.2.2024, 24.10.2024</t>
  </si>
  <si>
    <t>Schválené Koordinačnou radou SPR 21.2.2024, bude schvaľované na KR SPR, 24.10.2024</t>
  </si>
  <si>
    <t>Schválené Koordinačnou radou SPR 6.12.2023, KR 7.11.2024</t>
  </si>
  <si>
    <t>Schválené KR SPR 19.9.2024, 7.11.2024</t>
  </si>
  <si>
    <t>Schválené Koordinačnou radou SPR 28.2.2024, schválená zmena sumy KR 31.5.2024, 29.11.2024</t>
  </si>
  <si>
    <t>Schválené Koordinačnou radou SPR 3.11.2023, schválená zmena názvu KR 22.5.2024, 24.9.2024, 26.11.2024</t>
  </si>
  <si>
    <t>Schválené Koordinačnou radou SPR 13.3.2024, 29.10.2024</t>
  </si>
  <si>
    <t>Schválené Koordinačnou radou SPR 15.3.2024, 26.8.2024, 23.11.2024</t>
  </si>
  <si>
    <t>Schválené Koordinačnou radou SPR 15.3.2024, 20.5.2024, 23.11.2024</t>
  </si>
  <si>
    <t>Schválené Koordinačnou radou SPR 15.3.2024, 8.10.24, 23.11.2024</t>
  </si>
  <si>
    <t>Schválené Koordinačnou radou SPR 7.6.2024, 15.11.2024</t>
  </si>
  <si>
    <t>Schválené Koordinačnou radou SPR 31.5.2024, 11.12.2024</t>
  </si>
  <si>
    <t>Schválené Koordinačnou radou SPR 25.3.2024, schválená zmena sumy KR SPR 31.5.2024, schválené KR SPR 12.11.2024</t>
  </si>
  <si>
    <t>Schválené Koordinačnou radou SPR 25.3.2024, schválená zmena sumy, názvu KR SPR 31.5.2024, 12.11.2024</t>
  </si>
  <si>
    <t>Aktualizácia k 2.12.2024</t>
  </si>
  <si>
    <t>Modernizácia základnej školy v obci Drietoma</t>
  </si>
  <si>
    <t xml:space="preserve">Zlepšenie vzdelávacej a športovej infraštruktúry pri ZŠ Stará Turá. </t>
  </si>
  <si>
    <t>Zmena Cyklochodníka na Cyklotrasu, Cyklotrasa C v obci Hrachovište - II etapa</t>
  </si>
  <si>
    <t>Cyklotrasa C v obci Hrachovište - II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</si>
</sst>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_ ;\-#,##0.00\ "/>
    <numFmt numFmtId="166" formatCode="#,##0.00\ [$€-1]"/>
    <numFmt numFmtId="167" formatCode="#,##0.000_ ;\-#,##0.000\ "/>
    <numFmt numFmtId="170" formatCode="_-* #,##0.0000\ _€_-;\-* #,##0.0000\ _€_-;_-* &quot;-&quot;??\ _€_-;_-@_-"/>
  </numFmts>
  <fonts count="27" x14ac:knownFonts="1"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</font>
    <font>
      <i/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Calibri"/>
      <family val="1"/>
      <charset val="238"/>
      <scheme val="minor"/>
    </font>
    <font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366092"/>
      </patternFill>
    </fill>
    <fill>
      <patternFill patternType="solid">
        <fgColor theme="4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2" fillId="0" borderId="0"/>
  </cellStyleXfs>
  <cellXfs count="379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/>
    <xf numFmtId="0" fontId="1" fillId="2" borderId="1" xfId="0" applyFont="1" applyFill="1" applyBorder="1"/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0" xfId="0" applyFont="1" applyBorder="1"/>
    <xf numFmtId="0" fontId="5" fillId="0" borderId="14" xfId="0" applyFont="1" applyBorder="1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4" xfId="0" applyFont="1" applyBorder="1"/>
    <xf numFmtId="0" fontId="5" fillId="0" borderId="1" xfId="0" applyFont="1" applyBorder="1"/>
    <xf numFmtId="0" fontId="5" fillId="0" borderId="1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5" fillId="0" borderId="4" xfId="0" applyFont="1" applyFill="1" applyBorder="1"/>
    <xf numFmtId="0" fontId="5" fillId="0" borderId="1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43" fontId="3" fillId="0" borderId="18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3" borderId="1" xfId="0" applyFont="1" applyFill="1" applyBorder="1"/>
    <xf numFmtId="0" fontId="3" fillId="4" borderId="7" xfId="0" applyFont="1" applyFill="1" applyBorder="1" applyAlignment="1">
      <alignment horizontal="left" vertical="center" wrapText="1"/>
    </xf>
    <xf numFmtId="164" fontId="5" fillId="0" borderId="0" xfId="0" applyNumberFormat="1" applyFont="1"/>
    <xf numFmtId="43" fontId="3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/>
    <xf numFmtId="43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/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43" fontId="6" fillId="0" borderId="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3" fillId="3" borderId="15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3" fontId="6" fillId="0" borderId="18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3" fontId="3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7" xfId="0" applyFont="1" applyBorder="1" applyAlignment="1">
      <alignment horizontal="left" vertical="center" wrapText="1"/>
    </xf>
    <xf numFmtId="43" fontId="6" fillId="0" borderId="11" xfId="1" applyFont="1" applyBorder="1" applyAlignment="1">
      <alignment horizontal="center" vertical="center"/>
    </xf>
    <xf numFmtId="43" fontId="6" fillId="0" borderId="18" xfId="0" applyNumberFormat="1" applyFont="1" applyBorder="1" applyAlignment="1">
      <alignment horizontal="center" vertical="center" wrapText="1"/>
    </xf>
    <xf numFmtId="165" fontId="3" fillId="3" borderId="17" xfId="0" applyNumberFormat="1" applyFont="1" applyFill="1" applyBorder="1" applyAlignment="1">
      <alignment horizontal="right" vertical="center"/>
    </xf>
    <xf numFmtId="0" fontId="14" fillId="0" borderId="7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43" fontId="6" fillId="0" borderId="18" xfId="0" applyNumberFormat="1" applyFont="1" applyBorder="1" applyAlignment="1">
      <alignment horizontal="right" vertical="center"/>
    </xf>
    <xf numFmtId="43" fontId="3" fillId="0" borderId="1" xfId="1" applyFont="1" applyFill="1" applyBorder="1" applyAlignment="1">
      <alignment horizontal="right" vertical="center"/>
    </xf>
    <xf numFmtId="0" fontId="6" fillId="0" borderId="18" xfId="0" applyFont="1" applyBorder="1" applyAlignment="1">
      <alignment horizontal="right" vertical="center" wrapText="1"/>
    </xf>
    <xf numFmtId="43" fontId="3" fillId="0" borderId="8" xfId="1" applyFont="1" applyFill="1" applyBorder="1" applyAlignment="1">
      <alignment horizontal="right" vertical="center" wrapText="1"/>
    </xf>
    <xf numFmtId="43" fontId="6" fillId="0" borderId="20" xfId="0" applyNumberFormat="1" applyFont="1" applyBorder="1" applyAlignment="1">
      <alignment horizontal="right" vertical="center"/>
    </xf>
    <xf numFmtId="43" fontId="6" fillId="0" borderId="1" xfId="1" applyFont="1" applyBorder="1" applyAlignment="1">
      <alignment horizontal="right" vertical="center"/>
    </xf>
    <xf numFmtId="43" fontId="6" fillId="0" borderId="18" xfId="0" applyNumberFormat="1" applyFont="1" applyBorder="1" applyAlignment="1">
      <alignment horizontal="right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15" fillId="0" borderId="4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21" xfId="0" applyFont="1" applyBorder="1" applyAlignment="1">
      <alignment horizontal="right" vertical="center"/>
    </xf>
    <xf numFmtId="43" fontId="5" fillId="0" borderId="11" xfId="1" applyFont="1" applyFill="1" applyBorder="1" applyAlignment="1">
      <alignment horizontal="right" vertical="center"/>
    </xf>
    <xf numFmtId="0" fontId="14" fillId="0" borderId="12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/>
    </xf>
    <xf numFmtId="0" fontId="17" fillId="6" borderId="14" xfId="0" applyFont="1" applyFill="1" applyBorder="1"/>
    <xf numFmtId="0" fontId="18" fillId="6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left" vertical="center"/>
    </xf>
    <xf numFmtId="0" fontId="18" fillId="6" borderId="19" xfId="0" applyFont="1" applyFill="1" applyBorder="1" applyAlignment="1">
      <alignment horizontal="center" vertical="center" wrapText="1"/>
    </xf>
    <xf numFmtId="43" fontId="20" fillId="6" borderId="19" xfId="1" applyFont="1" applyFill="1" applyBorder="1" applyAlignment="1">
      <alignment horizontal="center" vertical="center"/>
    </xf>
    <xf numFmtId="43" fontId="20" fillId="6" borderId="19" xfId="1" applyFont="1" applyFill="1" applyBorder="1" applyAlignment="1">
      <alignment horizontal="right" vertical="center"/>
    </xf>
    <xf numFmtId="43" fontId="21" fillId="6" borderId="18" xfId="1" applyFont="1" applyFill="1" applyBorder="1" applyAlignment="1">
      <alignment horizontal="center" vertical="center" wrapText="1"/>
    </xf>
    <xf numFmtId="43" fontId="21" fillId="6" borderId="18" xfId="1" applyFont="1" applyFill="1" applyBorder="1" applyAlignment="1">
      <alignment horizontal="right" vertical="center" wrapText="1"/>
    </xf>
    <xf numFmtId="0" fontId="21" fillId="6" borderId="1" xfId="0" applyFont="1" applyFill="1" applyBorder="1" applyAlignment="1">
      <alignment horizontal="left" vertical="center" wrapText="1"/>
    </xf>
    <xf numFmtId="43" fontId="20" fillId="6" borderId="18" xfId="1" applyFont="1" applyFill="1" applyBorder="1" applyAlignment="1">
      <alignment horizontal="center" vertical="center"/>
    </xf>
    <xf numFmtId="43" fontId="20" fillId="6" borderId="18" xfId="1" applyFont="1" applyFill="1" applyBorder="1" applyAlignment="1">
      <alignment horizontal="right" vertical="center"/>
    </xf>
    <xf numFmtId="0" fontId="17" fillId="6" borderId="1" xfId="0" applyFont="1" applyFill="1" applyBorder="1"/>
    <xf numFmtId="0" fontId="18" fillId="6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left" vertical="center"/>
    </xf>
    <xf numFmtId="43" fontId="20" fillId="6" borderId="1" xfId="1" applyFont="1" applyFill="1" applyBorder="1" applyAlignment="1">
      <alignment horizontal="center" vertical="center"/>
    </xf>
    <xf numFmtId="43" fontId="20" fillId="6" borderId="1" xfId="1" applyFont="1" applyFill="1" applyBorder="1" applyAlignment="1">
      <alignment horizontal="right" vertical="center"/>
    </xf>
    <xf numFmtId="0" fontId="17" fillId="6" borderId="4" xfId="0" applyFont="1" applyFill="1" applyBorder="1"/>
    <xf numFmtId="43" fontId="20" fillId="6" borderId="18" xfId="1" applyFont="1" applyFill="1" applyBorder="1" applyAlignment="1">
      <alignment horizontal="center" vertical="center" wrapText="1"/>
    </xf>
    <xf numFmtId="43" fontId="20" fillId="6" borderId="18" xfId="1" applyFont="1" applyFill="1" applyBorder="1" applyAlignment="1">
      <alignment horizontal="right" vertical="center" wrapText="1"/>
    </xf>
    <xf numFmtId="43" fontId="18" fillId="6" borderId="1" xfId="1" applyFont="1" applyFill="1" applyBorder="1" applyAlignment="1">
      <alignment horizontal="center" vertical="center" wrapText="1"/>
    </xf>
    <xf numFmtId="43" fontId="18" fillId="6" borderId="20" xfId="1" applyFont="1" applyFill="1" applyBorder="1" applyAlignment="1">
      <alignment horizontal="right" vertical="center" wrapText="1"/>
    </xf>
    <xf numFmtId="0" fontId="18" fillId="6" borderId="1" xfId="0" applyFont="1" applyFill="1" applyBorder="1" applyAlignment="1">
      <alignment horizontal="center" vertical="center" wrapText="1"/>
    </xf>
    <xf numFmtId="43" fontId="20" fillId="6" borderId="21" xfId="1" applyFont="1" applyFill="1" applyBorder="1" applyAlignment="1">
      <alignment horizontal="center" vertical="center" wrapText="1"/>
    </xf>
    <xf numFmtId="43" fontId="20" fillId="6" borderId="21" xfId="1" applyFont="1" applyFill="1" applyBorder="1" applyAlignment="1">
      <alignment horizontal="right" vertical="center" wrapText="1"/>
    </xf>
    <xf numFmtId="0" fontId="17" fillId="6" borderId="10" xfId="0" applyFont="1" applyFill="1" applyBorder="1"/>
    <xf numFmtId="0" fontId="20" fillId="6" borderId="1" xfId="0" applyFont="1" applyFill="1" applyBorder="1" applyAlignment="1">
      <alignment horizontal="center" vertical="center"/>
    </xf>
    <xf numFmtId="43" fontId="20" fillId="6" borderId="1" xfId="1" applyFont="1" applyFill="1" applyBorder="1" applyAlignment="1">
      <alignment horizontal="center" vertical="center" wrapText="1"/>
    </xf>
    <xf numFmtId="43" fontId="20" fillId="6" borderId="1" xfId="1" applyFont="1" applyFill="1" applyBorder="1" applyAlignment="1">
      <alignment horizontal="right" vertical="center" wrapText="1"/>
    </xf>
    <xf numFmtId="43" fontId="20" fillId="6" borderId="21" xfId="1" applyFont="1" applyFill="1" applyBorder="1" applyAlignment="1">
      <alignment horizontal="right" vertical="center"/>
    </xf>
    <xf numFmtId="0" fontId="19" fillId="6" borderId="0" xfId="0" applyFont="1" applyFill="1" applyBorder="1" applyAlignment="1">
      <alignment horizontal="left" vertical="center" wrapText="1"/>
    </xf>
    <xf numFmtId="0" fontId="20" fillId="6" borderId="11" xfId="0" applyFont="1" applyFill="1" applyBorder="1" applyAlignment="1">
      <alignment horizontal="center" vertical="center"/>
    </xf>
    <xf numFmtId="4" fontId="18" fillId="6" borderId="1" xfId="0" applyNumberFormat="1" applyFont="1" applyFill="1" applyBorder="1" applyAlignment="1">
      <alignment horizontal="right" vertical="center"/>
    </xf>
    <xf numFmtId="0" fontId="18" fillId="6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18" fillId="6" borderId="15" xfId="0" applyFont="1" applyFill="1" applyBorder="1" applyAlignment="1">
      <alignment vertical="center"/>
    </xf>
    <xf numFmtId="0" fontId="18" fillId="6" borderId="1" xfId="0" applyFont="1" applyFill="1" applyBorder="1" applyAlignment="1">
      <alignment vertical="center" wrapText="1"/>
    </xf>
    <xf numFmtId="0" fontId="18" fillId="6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15" xfId="0" applyFont="1" applyBorder="1" applyAlignment="1">
      <alignment vertical="center" wrapText="1"/>
    </xf>
    <xf numFmtId="0" fontId="18" fillId="6" borderId="1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0" xfId="0" applyFont="1"/>
    <xf numFmtId="0" fontId="15" fillId="0" borderId="11" xfId="0" applyFont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5" fillId="3" borderId="14" xfId="0" applyFont="1" applyFill="1" applyBorder="1"/>
    <xf numFmtId="0" fontId="6" fillId="3" borderId="1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right" vertical="center"/>
    </xf>
    <xf numFmtId="0" fontId="6" fillId="3" borderId="14" xfId="0" applyFont="1" applyFill="1" applyBorder="1"/>
    <xf numFmtId="43" fontId="3" fillId="3" borderId="18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3" fontId="6" fillId="3" borderId="15" xfId="1" applyFont="1" applyFill="1" applyBorder="1" applyAlignment="1">
      <alignment horizontal="right" vertical="center"/>
    </xf>
    <xf numFmtId="43" fontId="6" fillId="3" borderId="18" xfId="1" applyFont="1" applyFill="1" applyBorder="1" applyAlignment="1">
      <alignment horizontal="right" vertical="center"/>
    </xf>
    <xf numFmtId="0" fontId="3" fillId="5" borderId="26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43" fontId="6" fillId="3" borderId="1" xfId="1" applyFont="1" applyFill="1" applyBorder="1" applyAlignment="1">
      <alignment horizontal="center" vertical="center"/>
    </xf>
    <xf numFmtId="43" fontId="6" fillId="3" borderId="1" xfId="1" applyFont="1" applyFill="1" applyBorder="1" applyAlignment="1">
      <alignment horizontal="right" vertical="center"/>
    </xf>
    <xf numFmtId="0" fontId="6" fillId="3" borderId="19" xfId="0" applyFont="1" applyFill="1" applyBorder="1" applyAlignment="1">
      <alignment horizontal="center" vertical="center"/>
    </xf>
    <xf numFmtId="43" fontId="6" fillId="3" borderId="19" xfId="1" applyFont="1" applyFill="1" applyBorder="1" applyAlignment="1">
      <alignment horizontal="right" vertical="center"/>
    </xf>
    <xf numFmtId="0" fontId="6" fillId="3" borderId="15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horizontal="center" vertical="center" wrapText="1"/>
    </xf>
    <xf numFmtId="43" fontId="6" fillId="3" borderId="18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43" fontId="3" fillId="3" borderId="17" xfId="1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43" fontId="3" fillId="3" borderId="18" xfId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6" fillId="3" borderId="18" xfId="0" applyNumberFormat="1" applyFont="1" applyFill="1" applyBorder="1" applyAlignment="1">
      <alignment horizontal="center" vertical="center"/>
    </xf>
    <xf numFmtId="164" fontId="6" fillId="3" borderId="18" xfId="0" applyNumberFormat="1" applyFont="1" applyFill="1" applyBorder="1" applyAlignment="1">
      <alignment horizontal="right" vertical="center"/>
    </xf>
    <xf numFmtId="0" fontId="3" fillId="3" borderId="15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5" fillId="3" borderId="9" xfId="0" applyFont="1" applyFill="1" applyBorder="1"/>
    <xf numFmtId="43" fontId="3" fillId="3" borderId="18" xfId="1" applyFont="1" applyFill="1" applyBorder="1" applyAlignment="1">
      <alignment horizontal="right" vertical="center"/>
    </xf>
    <xf numFmtId="0" fontId="5" fillId="3" borderId="23" xfId="0" applyFont="1" applyFill="1" applyBorder="1"/>
    <xf numFmtId="0" fontId="6" fillId="3" borderId="1" xfId="0" applyFont="1" applyFill="1" applyBorder="1" applyAlignment="1">
      <alignment horizontal="left" vertical="center"/>
    </xf>
    <xf numFmtId="43" fontId="3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/>
    </xf>
    <xf numFmtId="0" fontId="5" fillId="3" borderId="4" xfId="0" applyFont="1" applyFill="1" applyBorder="1"/>
    <xf numFmtId="166" fontId="3" fillId="3" borderId="1" xfId="0" applyNumberFormat="1" applyFont="1" applyFill="1" applyBorder="1" applyAlignment="1">
      <alignment horizontal="left" vertical="center" wrapText="1"/>
    </xf>
    <xf numFmtId="165" fontId="6" fillId="3" borderId="18" xfId="1" applyNumberFormat="1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/>
    </xf>
    <xf numFmtId="43" fontId="3" fillId="3" borderId="15" xfId="1" applyFont="1" applyFill="1" applyBorder="1" applyAlignment="1">
      <alignment horizontal="right" vertical="center"/>
    </xf>
    <xf numFmtId="0" fontId="3" fillId="3" borderId="30" xfId="0" applyFont="1" applyFill="1" applyBorder="1" applyAlignment="1">
      <alignment horizontal="left" vertical="center" wrapText="1"/>
    </xf>
    <xf numFmtId="43" fontId="3" fillId="3" borderId="18" xfId="1" applyFont="1" applyFill="1" applyBorder="1" applyAlignment="1">
      <alignment horizontal="right" vertical="center" wrapText="1"/>
    </xf>
    <xf numFmtId="43" fontId="3" fillId="3" borderId="1" xfId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16" fillId="3" borderId="1" xfId="0" applyFont="1" applyFill="1" applyBorder="1"/>
    <xf numFmtId="0" fontId="15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43" fontId="15" fillId="3" borderId="19" xfId="1" applyFont="1" applyFill="1" applyBorder="1" applyAlignment="1">
      <alignment horizontal="right" vertical="center"/>
    </xf>
    <xf numFmtId="0" fontId="15" fillId="3" borderId="15" xfId="0" applyFont="1" applyFill="1" applyBorder="1" applyAlignment="1">
      <alignment vertical="center" wrapText="1"/>
    </xf>
    <xf numFmtId="0" fontId="5" fillId="3" borderId="15" xfId="0" applyFont="1" applyFill="1" applyBorder="1"/>
    <xf numFmtId="0" fontId="3" fillId="3" borderId="2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/>
    </xf>
    <xf numFmtId="43" fontId="6" fillId="3" borderId="29" xfId="1" applyFont="1" applyFill="1" applyBorder="1" applyAlignment="1">
      <alignment horizontal="right" vertical="center"/>
    </xf>
    <xf numFmtId="0" fontId="6" fillId="3" borderId="28" xfId="0" applyFont="1" applyFill="1" applyBorder="1" applyAlignment="1">
      <alignment vertical="center" wrapText="1"/>
    </xf>
    <xf numFmtId="0" fontId="5" fillId="3" borderId="10" xfId="0" applyFont="1" applyFill="1" applyBorder="1"/>
    <xf numFmtId="43" fontId="6" fillId="3" borderId="11" xfId="1" applyFont="1" applyFill="1" applyBorder="1" applyAlignment="1">
      <alignment horizontal="right" vertical="center"/>
    </xf>
    <xf numFmtId="43" fontId="3" fillId="3" borderId="1" xfId="1" applyFont="1" applyFill="1" applyBorder="1" applyAlignment="1">
      <alignment horizontal="right" vertical="center" wrapText="1"/>
    </xf>
    <xf numFmtId="0" fontId="6" fillId="3" borderId="10" xfId="0" applyFont="1" applyFill="1" applyBorder="1"/>
    <xf numFmtId="0" fontId="14" fillId="3" borderId="15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6" fillId="3" borderId="2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43" fontId="5" fillId="3" borderId="1" xfId="1" applyFont="1" applyFill="1" applyBorder="1" applyAlignment="1">
      <alignment horizontal="right" vertical="center"/>
    </xf>
    <xf numFmtId="0" fontId="16" fillId="3" borderId="1" xfId="0" applyFont="1" applyFill="1" applyBorder="1" applyAlignment="1">
      <alignment vertical="center"/>
    </xf>
    <xf numFmtId="43" fontId="16" fillId="3" borderId="1" xfId="1" applyFont="1" applyFill="1" applyBorder="1" applyAlignment="1">
      <alignment horizontal="right" vertical="center"/>
    </xf>
    <xf numFmtId="0" fontId="5" fillId="3" borderId="16" xfId="0" applyFont="1" applyFill="1" applyBorder="1" applyAlignment="1">
      <alignment vertical="center"/>
    </xf>
    <xf numFmtId="0" fontId="3" fillId="3" borderId="27" xfId="0" applyFont="1" applyFill="1" applyBorder="1" applyAlignment="1">
      <alignment horizontal="center" vertical="center" wrapText="1"/>
    </xf>
    <xf numFmtId="43" fontId="5" fillId="3" borderId="11" xfId="1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left" vertical="center" wrapText="1"/>
    </xf>
    <xf numFmtId="43" fontId="3" fillId="3" borderId="17" xfId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/>
    </xf>
    <xf numFmtId="43" fontId="4" fillId="3" borderId="17" xfId="1" applyFont="1" applyFill="1" applyBorder="1" applyAlignment="1">
      <alignment horizontal="center" vertical="center"/>
    </xf>
    <xf numFmtId="43" fontId="4" fillId="3" borderId="1" xfId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3" fontId="4" fillId="3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4" xfId="0" applyFont="1" applyFill="1" applyBorder="1"/>
    <xf numFmtId="0" fontId="6" fillId="0" borderId="15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5" xfId="0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right" vertical="center"/>
    </xf>
    <xf numFmtId="0" fontId="5" fillId="0" borderId="0" xfId="0" applyFont="1" applyFill="1"/>
    <xf numFmtId="165" fontId="6" fillId="0" borderId="21" xfId="0" applyNumberFormat="1" applyFont="1" applyBorder="1" applyAlignment="1">
      <alignment horizontal="center" vertical="center"/>
    </xf>
    <xf numFmtId="165" fontId="6" fillId="0" borderId="2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right" vertical="center"/>
    </xf>
    <xf numFmtId="0" fontId="5" fillId="0" borderId="23" xfId="0" applyFont="1" applyFill="1" applyBorder="1"/>
    <xf numFmtId="0" fontId="5" fillId="3" borderId="32" xfId="0" applyFont="1" applyFill="1" applyBorder="1"/>
    <xf numFmtId="0" fontId="5" fillId="0" borderId="25" xfId="0" applyFont="1" applyBorder="1"/>
    <xf numFmtId="43" fontId="6" fillId="0" borderId="18" xfId="1" applyFont="1" applyBorder="1" applyAlignment="1">
      <alignment horizontal="right" vertical="center"/>
    </xf>
    <xf numFmtId="164" fontId="6" fillId="0" borderId="18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vertical="center"/>
    </xf>
    <xf numFmtId="43" fontId="6" fillId="0" borderId="21" xfId="0" applyNumberFormat="1" applyFont="1" applyBorder="1" applyAlignment="1">
      <alignment horizontal="center" vertical="center"/>
    </xf>
    <xf numFmtId="43" fontId="6" fillId="0" borderId="21" xfId="0" applyNumberFormat="1" applyFont="1" applyBorder="1" applyAlignment="1">
      <alignment horizontal="right" vertical="center"/>
    </xf>
    <xf numFmtId="43" fontId="3" fillId="3" borderId="11" xfId="1" applyFont="1" applyFill="1" applyBorder="1" applyAlignment="1">
      <alignment horizontal="right" vertical="center" wrapText="1"/>
    </xf>
    <xf numFmtId="43" fontId="3" fillId="0" borderId="18" xfId="1" applyFont="1" applyFill="1" applyBorder="1" applyAlignment="1">
      <alignment horizontal="right" vertical="center" wrapText="1"/>
    </xf>
    <xf numFmtId="0" fontId="15" fillId="0" borderId="19" xfId="0" applyFont="1" applyFill="1" applyBorder="1" applyAlignment="1">
      <alignment horizontal="center" vertical="center" wrapText="1"/>
    </xf>
    <xf numFmtId="43" fontId="14" fillId="0" borderId="18" xfId="1" applyFont="1" applyFill="1" applyBorder="1" applyAlignment="1">
      <alignment horizontal="center" vertical="center" wrapText="1"/>
    </xf>
    <xf numFmtId="43" fontId="14" fillId="0" borderId="18" xfId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43" fontId="9" fillId="3" borderId="18" xfId="1" applyFont="1" applyFill="1" applyBorder="1" applyAlignment="1">
      <alignment horizontal="center" vertical="center" wrapText="1"/>
    </xf>
    <xf numFmtId="0" fontId="5" fillId="0" borderId="5" xfId="0" applyFont="1" applyBorder="1"/>
    <xf numFmtId="0" fontId="3" fillId="4" borderId="0" xfId="0" applyFont="1" applyFill="1" applyBorder="1" applyAlignment="1">
      <alignment horizontal="left" vertical="center" wrapText="1"/>
    </xf>
    <xf numFmtId="0" fontId="23" fillId="0" borderId="0" xfId="0" applyFont="1" applyBorder="1"/>
    <xf numFmtId="0" fontId="8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Alignment="1">
      <alignment horizontal="left" vertical="center"/>
    </xf>
    <xf numFmtId="0" fontId="18" fillId="0" borderId="1" xfId="0" applyFont="1" applyBorder="1" applyAlignment="1">
      <alignment vertical="center" wrapText="1"/>
    </xf>
    <xf numFmtId="0" fontId="17" fillId="0" borderId="0" xfId="0" applyFont="1"/>
    <xf numFmtId="164" fontId="18" fillId="0" borderId="1" xfId="0" applyNumberFormat="1" applyFont="1" applyBorder="1" applyAlignment="1">
      <alignment vertical="center" wrapText="1"/>
    </xf>
    <xf numFmtId="0" fontId="17" fillId="0" borderId="0" xfId="0" applyFont="1" applyFill="1"/>
    <xf numFmtId="43" fontId="6" fillId="3" borderId="18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/>
    </xf>
    <xf numFmtId="166" fontId="3" fillId="0" borderId="15" xfId="0" applyNumberFormat="1" applyFont="1" applyBorder="1" applyAlignment="1">
      <alignment horizontal="right" vertical="center"/>
    </xf>
    <xf numFmtId="43" fontId="6" fillId="0" borderId="0" xfId="1" applyFont="1" applyAlignment="1">
      <alignment horizontal="right" vertical="center"/>
    </xf>
    <xf numFmtId="43" fontId="6" fillId="0" borderId="0" xfId="1" applyFont="1" applyBorder="1" applyAlignment="1">
      <alignment horizontal="right" vertical="center"/>
    </xf>
    <xf numFmtId="43" fontId="13" fillId="0" borderId="3" xfId="1" applyFont="1" applyBorder="1" applyAlignment="1">
      <alignment horizontal="right" vertical="center"/>
    </xf>
    <xf numFmtId="43" fontId="18" fillId="6" borderId="15" xfId="1" applyFont="1" applyFill="1" applyBorder="1" applyAlignment="1">
      <alignment horizontal="right" vertical="center"/>
    </xf>
    <xf numFmtId="43" fontId="6" fillId="0" borderId="15" xfId="1" applyFont="1" applyFill="1" applyBorder="1" applyAlignment="1">
      <alignment horizontal="right" vertical="center"/>
    </xf>
    <xf numFmtId="43" fontId="18" fillId="6" borderId="1" xfId="1" applyFont="1" applyFill="1" applyBorder="1" applyAlignment="1">
      <alignment horizontal="right" vertical="center"/>
    </xf>
    <xf numFmtId="164" fontId="6" fillId="3" borderId="19" xfId="0" applyNumberFormat="1" applyFont="1" applyFill="1" applyBorder="1" applyAlignment="1">
      <alignment horizontal="right" vertical="center"/>
    </xf>
    <xf numFmtId="43" fontId="15" fillId="3" borderId="15" xfId="1" applyFont="1" applyFill="1" applyBorder="1" applyAlignment="1">
      <alignment horizontal="right" vertical="center"/>
    </xf>
    <xf numFmtId="43" fontId="6" fillId="0" borderId="1" xfId="1" applyFont="1" applyFill="1" applyBorder="1" applyAlignment="1">
      <alignment horizontal="right" vertical="center"/>
    </xf>
    <xf numFmtId="43" fontId="14" fillId="0" borderId="8" xfId="1" applyFont="1" applyFill="1" applyBorder="1" applyAlignment="1">
      <alignment horizontal="right" vertical="center" wrapText="1"/>
    </xf>
    <xf numFmtId="43" fontId="3" fillId="0" borderId="0" xfId="1" applyFont="1" applyFill="1" applyBorder="1" applyAlignment="1">
      <alignment horizontal="right" vertical="center" wrapText="1"/>
    </xf>
    <xf numFmtId="43" fontId="3" fillId="0" borderId="1" xfId="2" applyFont="1" applyFill="1" applyBorder="1" applyAlignment="1">
      <alignment horizontal="right" vertical="center"/>
    </xf>
    <xf numFmtId="167" fontId="3" fillId="0" borderId="7" xfId="0" applyNumberFormat="1" applyFont="1" applyFill="1" applyBorder="1" applyAlignment="1">
      <alignment horizontal="right" vertical="center"/>
    </xf>
    <xf numFmtId="167" fontId="3" fillId="0" borderId="31" xfId="0" applyNumberFormat="1" applyFont="1" applyFill="1" applyBorder="1" applyAlignment="1">
      <alignment horizontal="right" vertical="center"/>
    </xf>
    <xf numFmtId="166" fontId="3" fillId="0" borderId="8" xfId="0" applyNumberFormat="1" applyFont="1" applyFill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43" fontId="3" fillId="0" borderId="8" xfId="1" applyFont="1" applyFill="1" applyBorder="1" applyAlignment="1">
      <alignment horizontal="right" vertical="center"/>
    </xf>
    <xf numFmtId="43" fontId="3" fillId="0" borderId="7" xfId="1" applyFont="1" applyFill="1" applyBorder="1" applyAlignment="1">
      <alignment horizontal="right" vertical="center"/>
    </xf>
    <xf numFmtId="43" fontId="6" fillId="3" borderId="28" xfId="1" applyFont="1" applyFill="1" applyBorder="1" applyAlignment="1">
      <alignment horizontal="right" vertical="center"/>
    </xf>
    <xf numFmtId="43" fontId="6" fillId="0" borderId="11" xfId="1" applyFont="1" applyBorder="1" applyAlignment="1">
      <alignment horizontal="right" vertical="center"/>
    </xf>
    <xf numFmtId="43" fontId="18" fillId="6" borderId="11" xfId="1" applyFont="1" applyFill="1" applyBorder="1" applyAlignment="1">
      <alignment horizontal="right" vertical="center"/>
    </xf>
    <xf numFmtId="43" fontId="6" fillId="0" borderId="11" xfId="1" applyFont="1" applyFill="1" applyBorder="1" applyAlignment="1">
      <alignment horizontal="right" vertical="center"/>
    </xf>
    <xf numFmtId="43" fontId="15" fillId="3" borderId="11" xfId="1" applyFont="1" applyFill="1" applyBorder="1" applyAlignment="1">
      <alignment horizontal="right" vertical="center"/>
    </xf>
    <xf numFmtId="43" fontId="3" fillId="3" borderId="21" xfId="1" applyFont="1" applyFill="1" applyBorder="1" applyAlignment="1">
      <alignment horizontal="right" vertical="center" wrapText="1"/>
    </xf>
    <xf numFmtId="43" fontId="15" fillId="3" borderId="1" xfId="1" applyFont="1" applyFill="1" applyBorder="1" applyAlignment="1">
      <alignment horizontal="right" vertical="center"/>
    </xf>
    <xf numFmtId="43" fontId="15" fillId="0" borderId="11" xfId="1" applyFont="1" applyBorder="1" applyAlignment="1">
      <alignment horizontal="right" vertical="center"/>
    </xf>
    <xf numFmtId="43" fontId="15" fillId="0" borderId="11" xfId="1" applyFont="1" applyFill="1" applyBorder="1" applyAlignment="1">
      <alignment horizontal="right" vertical="center"/>
    </xf>
    <xf numFmtId="43" fontId="3" fillId="3" borderId="17" xfId="1" applyFont="1" applyFill="1" applyBorder="1" applyAlignment="1">
      <alignment horizontal="right" vertical="center" wrapText="1"/>
    </xf>
    <xf numFmtId="14" fontId="6" fillId="0" borderId="0" xfId="1" applyNumberFormat="1" applyFont="1" applyBorder="1" applyAlignment="1">
      <alignment horizontal="right" vertical="center"/>
    </xf>
    <xf numFmtId="0" fontId="3" fillId="3" borderId="0" xfId="0" applyFont="1" applyFill="1" applyAlignment="1">
      <alignment vertical="center" wrapText="1"/>
    </xf>
    <xf numFmtId="43" fontId="6" fillId="3" borderId="11" xfId="1" applyFont="1" applyFill="1" applyBorder="1" applyAlignment="1">
      <alignment horizontal="right" vertical="center" wrapText="1"/>
    </xf>
    <xf numFmtId="0" fontId="5" fillId="3" borderId="11" xfId="0" applyFont="1" applyFill="1" applyBorder="1"/>
    <xf numFmtId="0" fontId="6" fillId="3" borderId="2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wrapText="1"/>
    </xf>
    <xf numFmtId="0" fontId="5" fillId="3" borderId="25" xfId="0" applyFont="1" applyFill="1" applyBorder="1"/>
    <xf numFmtId="43" fontId="6" fillId="0" borderId="1" xfId="0" applyNumberFormat="1" applyFont="1" applyBorder="1" applyAlignment="1">
      <alignment horizontal="right" vertical="center"/>
    </xf>
    <xf numFmtId="0" fontId="12" fillId="3" borderId="1" xfId="0" applyFont="1" applyFill="1" applyBorder="1" applyAlignment="1">
      <alignment vertical="center" wrapText="1"/>
    </xf>
    <xf numFmtId="0" fontId="7" fillId="0" borderId="0" xfId="0" applyFont="1"/>
    <xf numFmtId="49" fontId="5" fillId="3" borderId="1" xfId="0" applyNumberFormat="1" applyFont="1" applyFill="1" applyBorder="1"/>
    <xf numFmtId="0" fontId="6" fillId="3" borderId="0" xfId="0" applyFont="1" applyFill="1" applyAlignment="1">
      <alignment horizontal="center" vertical="center" wrapText="1"/>
    </xf>
    <xf numFmtId="164" fontId="7" fillId="0" borderId="0" xfId="0" applyNumberFormat="1" applyFont="1"/>
    <xf numFmtId="0" fontId="3" fillId="3" borderId="11" xfId="0" applyFont="1" applyFill="1" applyBorder="1" applyAlignment="1">
      <alignment horizontal="left" vertical="center" wrapText="1"/>
    </xf>
    <xf numFmtId="0" fontId="3" fillId="5" borderId="18" xfId="0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 wrapText="1"/>
    </xf>
    <xf numFmtId="44" fontId="6" fillId="0" borderId="1" xfId="1" applyNumberFormat="1" applyFont="1" applyFill="1" applyBorder="1" applyAlignment="1">
      <alignment horizontal="right" vertical="center"/>
    </xf>
    <xf numFmtId="0" fontId="6" fillId="0" borderId="18" xfId="0" applyFont="1" applyFill="1" applyBorder="1" applyAlignment="1">
      <alignment horizontal="center" vertical="center"/>
    </xf>
    <xf numFmtId="43" fontId="6" fillId="0" borderId="18" xfId="1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18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44" fontId="6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/>
    <xf numFmtId="0" fontId="3" fillId="0" borderId="15" xfId="0" applyFont="1" applyFill="1" applyBorder="1" applyAlignment="1">
      <alignment horizontal="left" vertical="center" wrapText="1"/>
    </xf>
    <xf numFmtId="43" fontId="6" fillId="0" borderId="1" xfId="1" applyFont="1" applyFill="1" applyBorder="1" applyAlignment="1">
      <alignment horizontal="center" vertical="center"/>
    </xf>
    <xf numFmtId="164" fontId="17" fillId="0" borderId="0" xfId="0" applyNumberFormat="1" applyFont="1"/>
    <xf numFmtId="0" fontId="18" fillId="0" borderId="1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44" fontId="3" fillId="0" borderId="15" xfId="0" applyNumberFormat="1" applyFont="1" applyFill="1" applyBorder="1" applyAlignment="1">
      <alignment horizontal="center" vertical="center"/>
    </xf>
    <xf numFmtId="164" fontId="6" fillId="3" borderId="19" xfId="0" applyNumberFormat="1" applyFont="1" applyFill="1" applyBorder="1" applyAlignment="1">
      <alignment horizontal="center" vertical="center"/>
    </xf>
    <xf numFmtId="44" fontId="6" fillId="3" borderId="15" xfId="1" applyNumberFormat="1" applyFont="1" applyFill="1" applyBorder="1" applyAlignment="1">
      <alignment horizontal="right" vertical="center"/>
    </xf>
    <xf numFmtId="44" fontId="6" fillId="3" borderId="1" xfId="1" applyNumberFormat="1" applyFont="1" applyFill="1" applyBorder="1" applyAlignment="1">
      <alignment horizontal="right" vertical="center"/>
    </xf>
    <xf numFmtId="43" fontId="5" fillId="0" borderId="0" xfId="1" applyFont="1"/>
    <xf numFmtId="43" fontId="12" fillId="3" borderId="0" xfId="1" applyFont="1" applyFill="1" applyBorder="1" applyAlignment="1">
      <alignment horizontal="right" vertical="center"/>
    </xf>
    <xf numFmtId="0" fontId="24" fillId="0" borderId="0" xfId="0" applyFont="1"/>
    <xf numFmtId="0" fontId="12" fillId="3" borderId="1" xfId="0" applyFont="1" applyFill="1" applyBorder="1" applyAlignment="1">
      <alignment horizontal="left" vertical="center" wrapText="1"/>
    </xf>
    <xf numFmtId="170" fontId="5" fillId="0" borderId="0" xfId="0" applyNumberFormat="1" applyFont="1"/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164" fontId="5" fillId="0" borderId="0" xfId="0" applyNumberFormat="1" applyFont="1" applyFill="1"/>
    <xf numFmtId="3" fontId="7" fillId="0" borderId="0" xfId="0" applyNumberFormat="1" applyFont="1"/>
    <xf numFmtId="43" fontId="6" fillId="0" borderId="1" xfId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43" fontId="6" fillId="3" borderId="28" xfId="1" applyFont="1" applyFill="1" applyBorder="1" applyAlignment="1">
      <alignment horizontal="left" vertical="center"/>
    </xf>
    <xf numFmtId="43" fontId="6" fillId="3" borderId="11" xfId="1" applyFont="1" applyFill="1" applyBorder="1" applyAlignment="1">
      <alignment horizontal="left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3" fontId="3" fillId="0" borderId="1" xfId="1" applyFont="1" applyFill="1" applyBorder="1" applyAlignment="1">
      <alignment horizontal="left" vertical="center" wrapText="1"/>
    </xf>
    <xf numFmtId="0" fontId="25" fillId="0" borderId="1" xfId="0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3" fillId="0" borderId="15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</cellXfs>
  <cellStyles count="4">
    <cellStyle name="Čiarka" xfId="1" builtinId="3"/>
    <cellStyle name="Čiarka 2" xfId="2" xr:uid="{00000000-0005-0000-0000-000001000000}"/>
    <cellStyle name="Normálna" xfId="0" builtinId="0"/>
    <cellStyle name="Normálna 2" xfId="3" xr:uid="{47826930-C67F-45E8-89E9-96D5A3DA70FC}"/>
  </cellStyles>
  <dxfs count="0"/>
  <tableStyles count="0" defaultTableStyle="TableStyleMedium2" defaultPivotStyle="PivotStyleLight16"/>
  <colors>
    <mruColors>
      <color rgb="FFCC99FF"/>
      <color rgb="FFFFFF99"/>
      <color rgb="FF66FFFF"/>
      <color rgb="FFCC66FF"/>
      <color rgb="FFFFCC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8"/>
  <sheetViews>
    <sheetView workbookViewId="0">
      <selection activeCell="I16" sqref="I16"/>
    </sheetView>
  </sheetViews>
  <sheetFormatPr defaultRowHeight="15" x14ac:dyDescent="0.25"/>
  <cols>
    <col min="1" max="1" width="35" bestFit="1" customWidth="1"/>
  </cols>
  <sheetData>
    <row r="1" spans="1:1" x14ac:dyDescent="0.25">
      <c r="A1" s="1" t="s">
        <v>12</v>
      </c>
    </row>
    <row r="2" spans="1:1" x14ac:dyDescent="0.25">
      <c r="A2" s="1" t="s">
        <v>13</v>
      </c>
    </row>
    <row r="3" spans="1:1" x14ac:dyDescent="0.25">
      <c r="A3" s="1" t="s">
        <v>20</v>
      </c>
    </row>
    <row r="4" spans="1:1" x14ac:dyDescent="0.25">
      <c r="A4" s="1" t="s">
        <v>14</v>
      </c>
    </row>
    <row r="5" spans="1:1" x14ac:dyDescent="0.25">
      <c r="A5" s="1" t="s">
        <v>21</v>
      </c>
    </row>
    <row r="6" spans="1:1" x14ac:dyDescent="0.25">
      <c r="A6" s="1" t="s">
        <v>22</v>
      </c>
    </row>
    <row r="7" spans="1:1" x14ac:dyDescent="0.25">
      <c r="A7" s="1" t="s">
        <v>23</v>
      </c>
    </row>
    <row r="8" spans="1:1" x14ac:dyDescent="0.25">
      <c r="A8" s="1" t="s">
        <v>15</v>
      </c>
    </row>
    <row r="9" spans="1:1" x14ac:dyDescent="0.25">
      <c r="A9" s="1" t="s">
        <v>24</v>
      </c>
    </row>
    <row r="10" spans="1:1" x14ac:dyDescent="0.25">
      <c r="A10" s="1" t="s">
        <v>25</v>
      </c>
    </row>
    <row r="11" spans="1:1" x14ac:dyDescent="0.25">
      <c r="A11" s="1" t="s">
        <v>16</v>
      </c>
    </row>
    <row r="12" spans="1:1" x14ac:dyDescent="0.25">
      <c r="A12" s="1" t="s">
        <v>26</v>
      </c>
    </row>
    <row r="13" spans="1:1" x14ac:dyDescent="0.25">
      <c r="A13" s="1" t="s">
        <v>27</v>
      </c>
    </row>
    <row r="14" spans="1:1" x14ac:dyDescent="0.25">
      <c r="A14" s="1" t="s">
        <v>28</v>
      </c>
    </row>
    <row r="15" spans="1:1" x14ac:dyDescent="0.25">
      <c r="A15" s="1" t="s">
        <v>17</v>
      </c>
    </row>
    <row r="16" spans="1:1" x14ac:dyDescent="0.25">
      <c r="A16" s="1" t="s">
        <v>18</v>
      </c>
    </row>
    <row r="17" spans="1:1" x14ac:dyDescent="0.25">
      <c r="A17" s="1" t="s">
        <v>29</v>
      </c>
    </row>
    <row r="18" spans="1:1" x14ac:dyDescent="0.25">
      <c r="A18" s="1" t="s">
        <v>19</v>
      </c>
    </row>
  </sheetData>
  <sortState xmlns:xlrd2="http://schemas.microsoft.com/office/spreadsheetml/2017/richdata2" ref="A1:A18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0"/>
  <sheetViews>
    <sheetView workbookViewId="0">
      <selection activeCell="B15" sqref="B15"/>
    </sheetView>
  </sheetViews>
  <sheetFormatPr defaultRowHeight="15" x14ac:dyDescent="0.25"/>
  <cols>
    <col min="1" max="1" width="9.140625" style="4"/>
    <col min="2" max="2" width="255.7109375" bestFit="1" customWidth="1"/>
  </cols>
  <sheetData>
    <row r="1" spans="1:2" x14ac:dyDescent="0.25">
      <c r="A1" s="5" t="s">
        <v>73</v>
      </c>
      <c r="B1" s="2" t="s">
        <v>30</v>
      </c>
    </row>
    <row r="2" spans="1:2" x14ac:dyDescent="0.25">
      <c r="A2" s="5" t="s">
        <v>74</v>
      </c>
      <c r="B2" s="2" t="s">
        <v>31</v>
      </c>
    </row>
    <row r="3" spans="1:2" x14ac:dyDescent="0.25">
      <c r="A3" s="5" t="s">
        <v>75</v>
      </c>
      <c r="B3" s="2" t="s">
        <v>32</v>
      </c>
    </row>
    <row r="4" spans="1:2" x14ac:dyDescent="0.25">
      <c r="A4" s="6" t="s">
        <v>76</v>
      </c>
      <c r="B4" s="3" t="s">
        <v>33</v>
      </c>
    </row>
    <row r="5" spans="1:2" x14ac:dyDescent="0.25">
      <c r="A5" s="5" t="s">
        <v>77</v>
      </c>
      <c r="B5" s="2" t="s">
        <v>34</v>
      </c>
    </row>
    <row r="6" spans="1:2" x14ac:dyDescent="0.25">
      <c r="A6" s="5" t="s">
        <v>78</v>
      </c>
      <c r="B6" s="2" t="s">
        <v>35</v>
      </c>
    </row>
    <row r="7" spans="1:2" x14ac:dyDescent="0.25">
      <c r="A7" s="5" t="s">
        <v>79</v>
      </c>
      <c r="B7" s="2" t="s">
        <v>36</v>
      </c>
    </row>
    <row r="8" spans="1:2" x14ac:dyDescent="0.25">
      <c r="A8" s="5" t="s">
        <v>80</v>
      </c>
      <c r="B8" s="2" t="s">
        <v>37</v>
      </c>
    </row>
    <row r="9" spans="1:2" x14ac:dyDescent="0.25">
      <c r="A9" s="5" t="s">
        <v>81</v>
      </c>
      <c r="B9" s="2" t="s">
        <v>38</v>
      </c>
    </row>
    <row r="10" spans="1:2" x14ac:dyDescent="0.25">
      <c r="A10" s="5" t="s">
        <v>82</v>
      </c>
      <c r="B10" s="2" t="s">
        <v>39</v>
      </c>
    </row>
    <row r="11" spans="1:2" x14ac:dyDescent="0.25">
      <c r="A11" s="5" t="s">
        <v>83</v>
      </c>
      <c r="B11" s="2" t="s">
        <v>40</v>
      </c>
    </row>
    <row r="12" spans="1:2" x14ac:dyDescent="0.25">
      <c r="A12" s="5" t="s">
        <v>84</v>
      </c>
      <c r="B12" s="2" t="s">
        <v>41</v>
      </c>
    </row>
    <row r="13" spans="1:2" x14ac:dyDescent="0.25">
      <c r="A13" s="5" t="s">
        <v>85</v>
      </c>
      <c r="B13" s="2" t="s">
        <v>42</v>
      </c>
    </row>
    <row r="14" spans="1:2" x14ac:dyDescent="0.25">
      <c r="A14" s="5" t="s">
        <v>86</v>
      </c>
      <c r="B14" s="2" t="s">
        <v>43</v>
      </c>
    </row>
    <row r="15" spans="1:2" x14ac:dyDescent="0.25">
      <c r="A15" s="5" t="s">
        <v>87</v>
      </c>
      <c r="B15" s="2" t="s">
        <v>44</v>
      </c>
    </row>
    <row r="16" spans="1:2" x14ac:dyDescent="0.25">
      <c r="A16" s="5" t="s">
        <v>88</v>
      </c>
      <c r="B16" s="2" t="s">
        <v>45</v>
      </c>
    </row>
    <row r="17" spans="1:2" x14ac:dyDescent="0.25">
      <c r="A17" s="5" t="s">
        <v>89</v>
      </c>
      <c r="B17" s="2" t="s">
        <v>46</v>
      </c>
    </row>
    <row r="18" spans="1:2" x14ac:dyDescent="0.25">
      <c r="A18" s="6" t="s">
        <v>90</v>
      </c>
      <c r="B18" s="3" t="s">
        <v>47</v>
      </c>
    </row>
    <row r="19" spans="1:2" x14ac:dyDescent="0.25">
      <c r="A19" s="5" t="s">
        <v>91</v>
      </c>
      <c r="B19" s="2" t="s">
        <v>48</v>
      </c>
    </row>
    <row r="20" spans="1:2" x14ac:dyDescent="0.25">
      <c r="A20" s="6" t="s">
        <v>92</v>
      </c>
      <c r="B20" s="3" t="s">
        <v>49</v>
      </c>
    </row>
    <row r="21" spans="1:2" x14ac:dyDescent="0.25">
      <c r="A21" s="5" t="s">
        <v>93</v>
      </c>
      <c r="B21" s="2" t="s">
        <v>50</v>
      </c>
    </row>
    <row r="22" spans="1:2" x14ac:dyDescent="0.25">
      <c r="A22" s="5" t="s">
        <v>94</v>
      </c>
      <c r="B22" s="2" t="s">
        <v>51</v>
      </c>
    </row>
    <row r="23" spans="1:2" x14ac:dyDescent="0.25">
      <c r="A23" s="5" t="s">
        <v>52</v>
      </c>
      <c r="B23" s="2" t="s">
        <v>53</v>
      </c>
    </row>
    <row r="24" spans="1:2" x14ac:dyDescent="0.25">
      <c r="A24" s="5" t="s">
        <v>54</v>
      </c>
      <c r="B24" s="2" t="s">
        <v>55</v>
      </c>
    </row>
    <row r="25" spans="1:2" x14ac:dyDescent="0.25">
      <c r="A25" s="5" t="s">
        <v>56</v>
      </c>
      <c r="B25" s="2" t="s">
        <v>57</v>
      </c>
    </row>
    <row r="26" spans="1:2" x14ac:dyDescent="0.25">
      <c r="A26" s="5" t="s">
        <v>58</v>
      </c>
      <c r="B26" s="2" t="s">
        <v>59</v>
      </c>
    </row>
    <row r="27" spans="1:2" x14ac:dyDescent="0.25">
      <c r="A27" s="5" t="s">
        <v>58</v>
      </c>
      <c r="B27" s="2" t="s">
        <v>60</v>
      </c>
    </row>
    <row r="28" spans="1:2" x14ac:dyDescent="0.25">
      <c r="A28" s="5" t="s">
        <v>95</v>
      </c>
      <c r="B28" s="2" t="s">
        <v>61</v>
      </c>
    </row>
    <row r="29" spans="1:2" x14ac:dyDescent="0.25">
      <c r="A29" s="5" t="s">
        <v>96</v>
      </c>
      <c r="B29" s="2" t="s">
        <v>62</v>
      </c>
    </row>
    <row r="30" spans="1:2" x14ac:dyDescent="0.25">
      <c r="A30" s="5" t="s">
        <v>97</v>
      </c>
      <c r="B30" s="2" t="s">
        <v>63</v>
      </c>
    </row>
    <row r="31" spans="1:2" x14ac:dyDescent="0.25">
      <c r="A31" s="5" t="s">
        <v>98</v>
      </c>
      <c r="B31" s="2" t="s">
        <v>64</v>
      </c>
    </row>
    <row r="32" spans="1:2" x14ac:dyDescent="0.25">
      <c r="A32" s="5" t="s">
        <v>65</v>
      </c>
      <c r="B32" s="2" t="s">
        <v>66</v>
      </c>
    </row>
    <row r="33" spans="1:2" x14ac:dyDescent="0.25">
      <c r="A33" s="5" t="s">
        <v>67</v>
      </c>
      <c r="B33" s="2" t="s">
        <v>68</v>
      </c>
    </row>
    <row r="34" spans="1:2" x14ac:dyDescent="0.25">
      <c r="A34" s="6" t="s">
        <v>99</v>
      </c>
      <c r="B34" s="3" t="s">
        <v>69</v>
      </c>
    </row>
    <row r="35" spans="1:2" x14ac:dyDescent="0.25">
      <c r="A35" s="5" t="s">
        <v>100</v>
      </c>
      <c r="B35" s="2" t="s">
        <v>61</v>
      </c>
    </row>
    <row r="36" spans="1:2" x14ac:dyDescent="0.25">
      <c r="A36" s="5" t="s">
        <v>101</v>
      </c>
      <c r="B36" s="2" t="s">
        <v>62</v>
      </c>
    </row>
    <row r="37" spans="1:2" x14ac:dyDescent="0.25">
      <c r="A37" s="5" t="s">
        <v>102</v>
      </c>
      <c r="B37" s="2" t="s">
        <v>63</v>
      </c>
    </row>
    <row r="38" spans="1:2" x14ac:dyDescent="0.25">
      <c r="A38" s="5" t="s">
        <v>103</v>
      </c>
      <c r="B38" s="2" t="s">
        <v>64</v>
      </c>
    </row>
    <row r="39" spans="1:2" x14ac:dyDescent="0.25">
      <c r="A39" s="5" t="s">
        <v>70</v>
      </c>
      <c r="B39" s="2" t="s">
        <v>71</v>
      </c>
    </row>
    <row r="40" spans="1:2" x14ac:dyDescent="0.25">
      <c r="A40" s="5" t="s">
        <v>72</v>
      </c>
      <c r="B40" s="2" t="s">
        <v>68</v>
      </c>
    </row>
  </sheetData>
  <sheetProtection algorithmName="SHA-512" hashValue="vyfUIzBnk0vpUp0uYxg+bdBQd17QbCnIdP4KOUsryJF2ytTsnsg1EG8+6S2bRxSw3WaLDZskipfzwNPkHYNgig==" saltValue="0VBpmY009u61NcYfsmSGAA==" spinCount="100000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BDDE1-5771-433E-9140-922976FBE3AD}">
  <sheetPr>
    <pageSetUpPr fitToPage="1"/>
  </sheetPr>
  <dimension ref="A1:L287"/>
  <sheetViews>
    <sheetView tabSelected="1" workbookViewId="0">
      <selection activeCell="C11" sqref="C11"/>
    </sheetView>
  </sheetViews>
  <sheetFormatPr defaultRowHeight="15" x14ac:dyDescent="0.25"/>
  <cols>
    <col min="1" max="1" width="10.7109375" style="13" customWidth="1"/>
    <col min="2" max="2" width="14.5703125" style="232" customWidth="1"/>
    <col min="3" max="3" width="35" style="285" bestFit="1" customWidth="1"/>
    <col min="4" max="4" width="18.7109375" style="234" customWidth="1"/>
    <col min="5" max="5" width="17.42578125" style="293" customWidth="1"/>
    <col min="6" max="6" width="24.7109375" style="234" customWidth="1"/>
    <col min="7" max="7" width="16.85546875" style="232" customWidth="1"/>
    <col min="8" max="8" width="19.28515625" style="235" customWidth="1"/>
    <col min="9" max="9" width="34.7109375" style="236" customWidth="1"/>
    <col min="10" max="10" width="27.28515625" style="237" customWidth="1"/>
    <col min="11" max="11" width="15" style="13" bestFit="1" customWidth="1"/>
    <col min="12" max="12" width="19.5703125" style="13" customWidth="1"/>
    <col min="13" max="16384" width="9.140625" style="13"/>
  </cols>
  <sheetData>
    <row r="1" spans="1:10" x14ac:dyDescent="0.25">
      <c r="C1" s="233" t="s">
        <v>164</v>
      </c>
    </row>
    <row r="3" spans="1:10" ht="15.75" thickBot="1" x14ac:dyDescent="0.3">
      <c r="A3" s="238" t="s">
        <v>723</v>
      </c>
      <c r="B3" s="239"/>
      <c r="C3" s="240"/>
      <c r="D3" s="241"/>
      <c r="E3" s="294"/>
      <c r="F3" s="241"/>
      <c r="G3" s="239"/>
      <c r="H3" s="242"/>
    </row>
    <row r="4" spans="1:10" ht="15.75" thickBot="1" x14ac:dyDescent="0.3">
      <c r="A4" s="243" t="s">
        <v>7</v>
      </c>
      <c r="B4" s="244" t="s">
        <v>218</v>
      </c>
      <c r="C4" s="245" t="s">
        <v>8</v>
      </c>
      <c r="D4" s="246" t="s">
        <v>9</v>
      </c>
      <c r="E4" s="295" t="s">
        <v>10</v>
      </c>
      <c r="F4" s="247" t="s">
        <v>11</v>
      </c>
      <c r="G4" s="248" t="s">
        <v>217</v>
      </c>
      <c r="H4" s="61" t="s">
        <v>300</v>
      </c>
      <c r="I4" s="249" t="s">
        <v>165</v>
      </c>
      <c r="J4" s="114" t="s">
        <v>396</v>
      </c>
    </row>
    <row r="5" spans="1:10" s="287" customFormat="1" x14ac:dyDescent="0.25">
      <c r="A5" s="77" t="s">
        <v>73</v>
      </c>
      <c r="B5" s="78"/>
      <c r="C5" s="79" t="s">
        <v>158</v>
      </c>
      <c r="D5" s="78"/>
      <c r="E5" s="296"/>
      <c r="F5" s="80"/>
      <c r="G5" s="81">
        <v>7341493.5199999996</v>
      </c>
      <c r="H5" s="82"/>
      <c r="I5" s="111"/>
      <c r="J5" s="286"/>
    </row>
    <row r="6" spans="1:10" ht="51" x14ac:dyDescent="0.25">
      <c r="A6" s="11" t="s">
        <v>73</v>
      </c>
      <c r="B6" s="38" t="s">
        <v>220</v>
      </c>
      <c r="C6" s="46" t="s">
        <v>421</v>
      </c>
      <c r="D6" s="38" t="s">
        <v>253</v>
      </c>
      <c r="E6" s="297">
        <v>6240269</v>
      </c>
      <c r="F6" s="124" t="s">
        <v>1</v>
      </c>
      <c r="G6" s="33"/>
      <c r="H6" s="60"/>
      <c r="I6" s="110" t="s">
        <v>385</v>
      </c>
      <c r="J6" s="114" t="s">
        <v>380</v>
      </c>
    </row>
    <row r="7" spans="1:10" s="287" customFormat="1" x14ac:dyDescent="0.25">
      <c r="A7" s="77" t="s">
        <v>74</v>
      </c>
      <c r="B7" s="78"/>
      <c r="C7" s="79" t="s">
        <v>157</v>
      </c>
      <c r="D7" s="78"/>
      <c r="E7" s="296"/>
      <c r="F7" s="80"/>
      <c r="G7" s="83">
        <v>1803173.85</v>
      </c>
      <c r="H7" s="84"/>
      <c r="I7" s="112"/>
      <c r="J7" s="286"/>
    </row>
    <row r="8" spans="1:10" ht="89.25" x14ac:dyDescent="0.25">
      <c r="A8" s="126" t="s">
        <v>74</v>
      </c>
      <c r="B8" s="127" t="s">
        <v>109</v>
      </c>
      <c r="C8" s="128" t="s">
        <v>121</v>
      </c>
      <c r="D8" s="127" t="s">
        <v>109</v>
      </c>
      <c r="E8" s="135">
        <v>1000000</v>
      </c>
      <c r="F8" s="124" t="s">
        <v>0</v>
      </c>
      <c r="G8" s="129" t="s">
        <v>166</v>
      </c>
      <c r="H8" s="136">
        <v>1040283.14</v>
      </c>
      <c r="I8" s="110" t="s">
        <v>666</v>
      </c>
      <c r="J8" s="114" t="s">
        <v>379</v>
      </c>
    </row>
    <row r="9" spans="1:10" ht="38.25" x14ac:dyDescent="0.25">
      <c r="A9" s="131" t="s">
        <v>74</v>
      </c>
      <c r="B9" s="127" t="s">
        <v>219</v>
      </c>
      <c r="C9" s="128" t="s">
        <v>312</v>
      </c>
      <c r="D9" s="127" t="s">
        <v>120</v>
      </c>
      <c r="E9" s="269">
        <v>0</v>
      </c>
      <c r="F9" s="124" t="s">
        <v>0</v>
      </c>
      <c r="G9" s="129"/>
      <c r="H9" s="133">
        <v>64012.959999999999</v>
      </c>
      <c r="I9" s="134" t="s">
        <v>500</v>
      </c>
      <c r="J9" s="114" t="s">
        <v>516</v>
      </c>
    </row>
    <row r="10" spans="1:10" ht="25.5" x14ac:dyDescent="0.25">
      <c r="A10" s="126" t="s">
        <v>74</v>
      </c>
      <c r="B10" s="127" t="s">
        <v>220</v>
      </c>
      <c r="C10" s="134" t="s">
        <v>252</v>
      </c>
      <c r="D10" s="127" t="s">
        <v>253</v>
      </c>
      <c r="E10" s="135">
        <v>119525.69</v>
      </c>
      <c r="F10" s="124" t="s">
        <v>0</v>
      </c>
      <c r="G10" s="129"/>
      <c r="H10" s="135">
        <v>119525.69</v>
      </c>
      <c r="I10" s="110"/>
      <c r="J10" s="114" t="s">
        <v>380</v>
      </c>
    </row>
    <row r="11" spans="1:10" ht="25.5" x14ac:dyDescent="0.25">
      <c r="A11" s="126" t="s">
        <v>74</v>
      </c>
      <c r="B11" s="127" t="s">
        <v>221</v>
      </c>
      <c r="C11" s="128" t="s">
        <v>326</v>
      </c>
      <c r="D11" s="127" t="s">
        <v>327</v>
      </c>
      <c r="E11" s="136">
        <v>45365.91</v>
      </c>
      <c r="F11" s="124" t="s">
        <v>0</v>
      </c>
      <c r="G11" s="129"/>
      <c r="H11" s="136">
        <v>45365.91</v>
      </c>
      <c r="I11" s="110"/>
      <c r="J11" s="114" t="s">
        <v>386</v>
      </c>
    </row>
    <row r="12" spans="1:10" ht="75.75" customHeight="1" x14ac:dyDescent="0.25">
      <c r="A12" s="126" t="s">
        <v>74</v>
      </c>
      <c r="B12" s="127" t="s">
        <v>222</v>
      </c>
      <c r="C12" s="177" t="s">
        <v>648</v>
      </c>
      <c r="D12" s="137" t="s">
        <v>172</v>
      </c>
      <c r="E12" s="136">
        <v>110356.09</v>
      </c>
      <c r="F12" s="124" t="s">
        <v>0</v>
      </c>
      <c r="G12" s="129"/>
      <c r="H12" s="136">
        <v>110356.09</v>
      </c>
      <c r="I12" s="177" t="s">
        <v>647</v>
      </c>
      <c r="J12" s="114" t="s">
        <v>686</v>
      </c>
    </row>
    <row r="13" spans="1:10" ht="25.5" x14ac:dyDescent="0.25">
      <c r="A13" s="126" t="s">
        <v>74</v>
      </c>
      <c r="B13" s="140" t="s">
        <v>223</v>
      </c>
      <c r="C13" s="128" t="s">
        <v>280</v>
      </c>
      <c r="D13" s="142" t="s">
        <v>115</v>
      </c>
      <c r="E13" s="144">
        <v>37990.120000000003</v>
      </c>
      <c r="F13" s="150" t="s">
        <v>0</v>
      </c>
      <c r="G13" s="140"/>
      <c r="H13" s="144">
        <v>37990.120000000003</v>
      </c>
      <c r="I13" s="110"/>
      <c r="J13" s="114" t="s">
        <v>410</v>
      </c>
    </row>
    <row r="14" spans="1:10" ht="25.5" x14ac:dyDescent="0.25">
      <c r="A14" s="126" t="s">
        <v>74</v>
      </c>
      <c r="B14" s="127" t="s">
        <v>223</v>
      </c>
      <c r="C14" s="183"/>
      <c r="D14" s="127"/>
      <c r="E14" s="135"/>
      <c r="F14" s="124"/>
      <c r="G14" s="145"/>
      <c r="H14" s="146">
        <v>41283.14</v>
      </c>
      <c r="I14" s="189" t="s">
        <v>459</v>
      </c>
      <c r="J14" s="114"/>
    </row>
    <row r="15" spans="1:10" ht="38.25" x14ac:dyDescent="0.25">
      <c r="A15" s="126" t="s">
        <v>74</v>
      </c>
      <c r="B15" s="127" t="s">
        <v>224</v>
      </c>
      <c r="C15" s="128" t="s">
        <v>677</v>
      </c>
      <c r="D15" s="148" t="s">
        <v>118</v>
      </c>
      <c r="E15" s="136">
        <v>109874.18</v>
      </c>
      <c r="F15" s="124" t="s">
        <v>0</v>
      </c>
      <c r="G15" s="129"/>
      <c r="H15" s="136">
        <v>109874.18</v>
      </c>
      <c r="I15" s="110"/>
      <c r="J15" s="114" t="s">
        <v>679</v>
      </c>
    </row>
    <row r="16" spans="1:10" ht="63.75" x14ac:dyDescent="0.25">
      <c r="A16" s="126" t="s">
        <v>74</v>
      </c>
      <c r="B16" s="127" t="s">
        <v>226</v>
      </c>
      <c r="C16" s="128" t="s">
        <v>537</v>
      </c>
      <c r="D16" s="127" t="s">
        <v>398</v>
      </c>
      <c r="E16" s="135">
        <v>136539.54999999999</v>
      </c>
      <c r="F16" s="124" t="s">
        <v>0</v>
      </c>
      <c r="G16" s="129"/>
      <c r="H16" s="136">
        <v>136539.54999999999</v>
      </c>
      <c r="I16" s="141" t="s">
        <v>397</v>
      </c>
      <c r="J16" s="52" t="s">
        <v>687</v>
      </c>
    </row>
    <row r="17" spans="1:12" ht="51" x14ac:dyDescent="0.25">
      <c r="A17" s="126" t="s">
        <v>74</v>
      </c>
      <c r="B17" s="140" t="s">
        <v>225</v>
      </c>
      <c r="C17" s="134" t="s">
        <v>431</v>
      </c>
      <c r="D17" s="150" t="s">
        <v>117</v>
      </c>
      <c r="E17" s="301">
        <v>201599.73</v>
      </c>
      <c r="F17" s="124" t="s">
        <v>1</v>
      </c>
      <c r="G17" s="140"/>
      <c r="H17" s="368">
        <f>79192.94+62373.51+59033.28+1000</f>
        <v>201599.73</v>
      </c>
      <c r="I17" s="110" t="s">
        <v>668</v>
      </c>
      <c r="J17" s="110" t="s">
        <v>667</v>
      </c>
    </row>
    <row r="18" spans="1:12" x14ac:dyDescent="0.25">
      <c r="A18" s="126"/>
      <c r="B18" s="127"/>
      <c r="C18" s="128" t="s">
        <v>193</v>
      </c>
      <c r="D18" s="127"/>
      <c r="E18" s="135"/>
      <c r="F18" s="124"/>
      <c r="G18" s="290">
        <f>SUM(E8:E17)</f>
        <v>1761251.27</v>
      </c>
      <c r="H18" s="136"/>
      <c r="I18" s="110"/>
      <c r="J18" s="114"/>
    </row>
    <row r="19" spans="1:12" s="287" customFormat="1" x14ac:dyDescent="0.25">
      <c r="A19" s="77" t="s">
        <v>75</v>
      </c>
      <c r="B19" s="78"/>
      <c r="C19" s="85" t="s">
        <v>156</v>
      </c>
      <c r="D19" s="78"/>
      <c r="E19" s="296"/>
      <c r="F19" s="80"/>
      <c r="G19" s="86">
        <v>3207073.49</v>
      </c>
      <c r="H19" s="87"/>
      <c r="I19" s="113"/>
      <c r="J19" s="286"/>
    </row>
    <row r="20" spans="1:12" ht="38.25" x14ac:dyDescent="0.25">
      <c r="A20" s="14" t="s">
        <v>75</v>
      </c>
      <c r="B20" s="32" t="s">
        <v>109</v>
      </c>
      <c r="C20" s="47" t="s">
        <v>591</v>
      </c>
      <c r="D20" s="32" t="s">
        <v>109</v>
      </c>
      <c r="E20" s="67">
        <v>3207073.49</v>
      </c>
      <c r="F20" s="124" t="s">
        <v>2</v>
      </c>
      <c r="G20" s="33"/>
      <c r="H20" s="31">
        <v>3207073.49</v>
      </c>
      <c r="I20" s="47" t="s">
        <v>590</v>
      </c>
      <c r="J20" s="114" t="s">
        <v>379</v>
      </c>
    </row>
    <row r="21" spans="1:12" s="287" customFormat="1" ht="63.75" x14ac:dyDescent="0.25">
      <c r="A21" s="88" t="s">
        <v>76</v>
      </c>
      <c r="B21" s="89"/>
      <c r="C21" s="90" t="s">
        <v>155</v>
      </c>
      <c r="D21" s="89"/>
      <c r="E21" s="298"/>
      <c r="F21" s="80"/>
      <c r="G21" s="91">
        <v>7281824.71</v>
      </c>
      <c r="H21" s="92"/>
      <c r="I21" s="112" t="s">
        <v>200</v>
      </c>
      <c r="J21" s="286"/>
    </row>
    <row r="22" spans="1:12" ht="38.25" x14ac:dyDescent="0.25">
      <c r="A22" s="131" t="s">
        <v>76</v>
      </c>
      <c r="B22" s="127" t="s">
        <v>219</v>
      </c>
      <c r="C22" s="134" t="s">
        <v>310</v>
      </c>
      <c r="D22" s="140" t="s">
        <v>311</v>
      </c>
      <c r="E22" s="152">
        <v>580361.43000000005</v>
      </c>
      <c r="F22" s="124" t="s">
        <v>3</v>
      </c>
      <c r="G22" s="145"/>
      <c r="H22" s="152">
        <v>580361.43000000005</v>
      </c>
      <c r="I22" s="110"/>
      <c r="J22" s="114" t="s">
        <v>456</v>
      </c>
    </row>
    <row r="23" spans="1:12" ht="76.5" customHeight="1" x14ac:dyDescent="0.25">
      <c r="A23" s="126" t="s">
        <v>76</v>
      </c>
      <c r="B23" s="127" t="s">
        <v>220</v>
      </c>
      <c r="C23" s="134" t="s">
        <v>531</v>
      </c>
      <c r="D23" s="153" t="s">
        <v>253</v>
      </c>
      <c r="E23" s="144">
        <v>1082079.1499999999</v>
      </c>
      <c r="F23" s="124" t="s">
        <v>5</v>
      </c>
      <c r="G23" s="154"/>
      <c r="H23" s="144">
        <v>1082079.1499999999</v>
      </c>
      <c r="I23" s="110"/>
      <c r="J23" s="125" t="s">
        <v>530</v>
      </c>
    </row>
    <row r="24" spans="1:12" ht="63.75" x14ac:dyDescent="0.25">
      <c r="A24" s="126" t="s">
        <v>76</v>
      </c>
      <c r="B24" s="127" t="s">
        <v>221</v>
      </c>
      <c r="C24" s="134" t="s">
        <v>577</v>
      </c>
      <c r="D24" s="140" t="s">
        <v>244</v>
      </c>
      <c r="E24" s="196">
        <v>412879.46</v>
      </c>
      <c r="F24" s="124" t="s">
        <v>4</v>
      </c>
      <c r="G24" s="129"/>
      <c r="H24" s="144">
        <v>412879.46</v>
      </c>
      <c r="I24" s="110"/>
      <c r="J24" s="110" t="s">
        <v>570</v>
      </c>
    </row>
    <row r="25" spans="1:12" ht="51" x14ac:dyDescent="0.25">
      <c r="A25" s="26" t="s">
        <v>76</v>
      </c>
      <c r="B25" s="140" t="s">
        <v>222</v>
      </c>
      <c r="C25" s="128" t="s">
        <v>234</v>
      </c>
      <c r="D25" s="335" t="s">
        <v>235</v>
      </c>
      <c r="E25" s="336">
        <f>451417.17+137105.55</f>
        <v>588522.72</v>
      </c>
      <c r="F25" s="150" t="s">
        <v>4</v>
      </c>
      <c r="G25" s="140"/>
      <c r="H25" s="144">
        <v>1000522.72</v>
      </c>
      <c r="I25" s="110"/>
      <c r="J25" s="114" t="s">
        <v>483</v>
      </c>
    </row>
    <row r="26" spans="1:12" ht="38.25" x14ac:dyDescent="0.25">
      <c r="A26" s="126" t="s">
        <v>76</v>
      </c>
      <c r="B26" s="127" t="s">
        <v>222</v>
      </c>
      <c r="C26" s="155" t="s">
        <v>348</v>
      </c>
      <c r="D26" s="337" t="s">
        <v>236</v>
      </c>
      <c r="E26" s="338">
        <v>205000</v>
      </c>
      <c r="F26" s="124" t="s">
        <v>4</v>
      </c>
      <c r="G26" s="145"/>
      <c r="H26" s="144">
        <v>1000522.72</v>
      </c>
      <c r="I26" s="147"/>
      <c r="J26" s="114" t="s">
        <v>483</v>
      </c>
    </row>
    <row r="27" spans="1:12" ht="38.25" x14ac:dyDescent="0.25">
      <c r="A27" s="126" t="s">
        <v>76</v>
      </c>
      <c r="B27" s="127" t="s">
        <v>222</v>
      </c>
      <c r="C27" s="155" t="s">
        <v>404</v>
      </c>
      <c r="D27" s="337" t="s">
        <v>405</v>
      </c>
      <c r="E27" s="338">
        <v>207000</v>
      </c>
      <c r="F27" s="124" t="s">
        <v>4</v>
      </c>
      <c r="G27" s="145"/>
      <c r="H27" s="144">
        <v>1000522.72</v>
      </c>
      <c r="I27" s="147"/>
      <c r="J27" s="114" t="s">
        <v>483</v>
      </c>
    </row>
    <row r="28" spans="1:12" ht="25.5" x14ac:dyDescent="0.25">
      <c r="A28" s="126" t="s">
        <v>76</v>
      </c>
      <c r="B28" s="140" t="s">
        <v>223</v>
      </c>
      <c r="C28" s="128" t="s">
        <v>364</v>
      </c>
      <c r="D28" s="156" t="s">
        <v>115</v>
      </c>
      <c r="E28" s="299">
        <v>296887.42</v>
      </c>
      <c r="F28" s="124" t="s">
        <v>3</v>
      </c>
      <c r="G28" s="129"/>
      <c r="H28" s="158">
        <v>344430.31</v>
      </c>
      <c r="I28" s="110"/>
      <c r="J28" s="114" t="s">
        <v>410</v>
      </c>
    </row>
    <row r="29" spans="1:12" ht="25.5" x14ac:dyDescent="0.25">
      <c r="A29" s="126" t="s">
        <v>76</v>
      </c>
      <c r="B29" s="140" t="s">
        <v>223</v>
      </c>
      <c r="C29" s="128" t="s">
        <v>281</v>
      </c>
      <c r="D29" s="156" t="s">
        <v>282</v>
      </c>
      <c r="E29" s="158">
        <v>374285.79</v>
      </c>
      <c r="F29" s="124" t="s">
        <v>5</v>
      </c>
      <c r="G29" s="129"/>
      <c r="H29" s="158">
        <v>374285.79</v>
      </c>
      <c r="I29" s="110" t="s">
        <v>688</v>
      </c>
      <c r="J29" s="114" t="s">
        <v>689</v>
      </c>
    </row>
    <row r="30" spans="1:12" ht="38.25" x14ac:dyDescent="0.25">
      <c r="A30" s="126" t="s">
        <v>76</v>
      </c>
      <c r="B30" s="127" t="s">
        <v>224</v>
      </c>
      <c r="C30" s="128" t="s">
        <v>359</v>
      </c>
      <c r="D30" s="148" t="s">
        <v>261</v>
      </c>
      <c r="E30" s="135">
        <v>400000</v>
      </c>
      <c r="F30" s="124" t="s">
        <v>4</v>
      </c>
      <c r="G30" s="129"/>
      <c r="H30" s="136">
        <v>996153.62</v>
      </c>
      <c r="I30" s="110"/>
      <c r="J30" s="114" t="s">
        <v>407</v>
      </c>
    </row>
    <row r="31" spans="1:12" ht="25.5" x14ac:dyDescent="0.25">
      <c r="A31" s="126" t="s">
        <v>76</v>
      </c>
      <c r="B31" s="127" t="s">
        <v>224</v>
      </c>
      <c r="C31" s="128" t="s">
        <v>260</v>
      </c>
      <c r="D31" s="148" t="s">
        <v>262</v>
      </c>
      <c r="E31" s="135">
        <v>300000</v>
      </c>
      <c r="F31" s="124" t="s">
        <v>3</v>
      </c>
      <c r="G31" s="129"/>
      <c r="H31" s="136">
        <v>996153.62</v>
      </c>
      <c r="I31" s="110"/>
      <c r="J31" s="114" t="s">
        <v>407</v>
      </c>
    </row>
    <row r="32" spans="1:12" ht="25.5" x14ac:dyDescent="0.25">
      <c r="A32" s="126" t="s">
        <v>76</v>
      </c>
      <c r="B32" s="127" t="s">
        <v>224</v>
      </c>
      <c r="C32" s="128" t="s">
        <v>358</v>
      </c>
      <c r="D32" s="148" t="s">
        <v>357</v>
      </c>
      <c r="E32" s="135">
        <v>296153.62</v>
      </c>
      <c r="F32" s="124" t="s">
        <v>3</v>
      </c>
      <c r="G32" s="161"/>
      <c r="H32" s="136">
        <v>996153.62</v>
      </c>
      <c r="I32" s="110" t="s">
        <v>690</v>
      </c>
      <c r="J32" s="114" t="s">
        <v>427</v>
      </c>
      <c r="L32" s="28"/>
    </row>
    <row r="33" spans="1:10" ht="25.5" x14ac:dyDescent="0.25">
      <c r="A33" s="126" t="s">
        <v>76</v>
      </c>
      <c r="B33" s="127" t="s">
        <v>226</v>
      </c>
      <c r="C33" s="134" t="s">
        <v>538</v>
      </c>
      <c r="D33" s="140" t="s">
        <v>540</v>
      </c>
      <c r="E33" s="144">
        <v>785000</v>
      </c>
      <c r="F33" s="124" t="s">
        <v>3</v>
      </c>
      <c r="G33" s="129"/>
      <c r="H33" s="136">
        <v>1237910.2</v>
      </c>
      <c r="I33" s="110"/>
      <c r="J33" s="114" t="s">
        <v>539</v>
      </c>
    </row>
    <row r="34" spans="1:10" ht="25.5" x14ac:dyDescent="0.25">
      <c r="A34" s="126" t="s">
        <v>76</v>
      </c>
      <c r="B34" s="127" t="s">
        <v>226</v>
      </c>
      <c r="C34" s="236" t="s">
        <v>619</v>
      </c>
      <c r="D34" s="32" t="s">
        <v>620</v>
      </c>
      <c r="E34" s="301">
        <v>452910.2</v>
      </c>
      <c r="F34" s="124" t="s">
        <v>5</v>
      </c>
      <c r="G34" s="129"/>
      <c r="H34" s="136"/>
      <c r="I34" s="110"/>
      <c r="J34" s="114" t="s">
        <v>621</v>
      </c>
    </row>
    <row r="35" spans="1:10" ht="25.5" x14ac:dyDescent="0.25">
      <c r="A35" s="131" t="s">
        <v>76</v>
      </c>
      <c r="B35" s="140" t="s">
        <v>225</v>
      </c>
      <c r="C35" s="134" t="s">
        <v>366</v>
      </c>
      <c r="D35" s="140" t="s">
        <v>228</v>
      </c>
      <c r="E35" s="136">
        <v>717987.92</v>
      </c>
      <c r="F35" s="124" t="s">
        <v>5</v>
      </c>
      <c r="G35" s="165"/>
      <c r="H35" s="136">
        <v>717987.92</v>
      </c>
      <c r="I35" s="110"/>
      <c r="J35" s="114" t="s">
        <v>498</v>
      </c>
    </row>
    <row r="36" spans="1:10" ht="38.25" x14ac:dyDescent="0.25">
      <c r="A36" s="227" t="s">
        <v>76</v>
      </c>
      <c r="B36" s="228" t="s">
        <v>227</v>
      </c>
      <c r="C36" s="12" t="s">
        <v>445</v>
      </c>
      <c r="D36" s="228" t="s">
        <v>333</v>
      </c>
      <c r="E36" s="297">
        <v>250000</v>
      </c>
      <c r="F36" s="229" t="s">
        <v>5</v>
      </c>
      <c r="G36" s="339"/>
      <c r="H36" s="340">
        <v>535214.12</v>
      </c>
      <c r="I36" s="115"/>
      <c r="J36" s="115" t="s">
        <v>446</v>
      </c>
    </row>
    <row r="37" spans="1:10" ht="38.25" x14ac:dyDescent="0.25">
      <c r="A37" s="126" t="s">
        <v>76</v>
      </c>
      <c r="B37" s="127" t="s">
        <v>227</v>
      </c>
      <c r="C37" s="128" t="s">
        <v>334</v>
      </c>
      <c r="D37" s="127" t="s">
        <v>285</v>
      </c>
      <c r="E37" s="135">
        <v>285214.21999999997</v>
      </c>
      <c r="F37" s="124" t="s">
        <v>214</v>
      </c>
      <c r="G37" s="129"/>
      <c r="H37" s="136">
        <v>535214.12</v>
      </c>
      <c r="I37" s="110" t="s">
        <v>335</v>
      </c>
      <c r="J37" s="114" t="s">
        <v>444</v>
      </c>
    </row>
    <row r="38" spans="1:10" x14ac:dyDescent="0.25">
      <c r="A38" s="18"/>
      <c r="B38" s="39"/>
      <c r="C38" s="36"/>
      <c r="D38" s="39"/>
      <c r="E38" s="301"/>
      <c r="F38" s="124"/>
      <c r="G38" s="48">
        <f>SUM(E22:E37)</f>
        <v>7234281.9299999997</v>
      </c>
      <c r="H38" s="62"/>
      <c r="I38" s="114"/>
      <c r="J38" s="114"/>
    </row>
    <row r="39" spans="1:10" s="287" customFormat="1" ht="38.25" x14ac:dyDescent="0.25">
      <c r="A39" s="93" t="s">
        <v>77</v>
      </c>
      <c r="B39" s="89"/>
      <c r="C39" s="90" t="s">
        <v>196</v>
      </c>
      <c r="D39" s="89"/>
      <c r="E39" s="298"/>
      <c r="F39" s="80"/>
      <c r="G39" s="86">
        <v>1146520.27</v>
      </c>
      <c r="H39" s="87"/>
      <c r="I39" s="112" t="s">
        <v>167</v>
      </c>
      <c r="J39" s="286"/>
    </row>
    <row r="40" spans="1:10" ht="25.5" x14ac:dyDescent="0.25">
      <c r="A40" s="126" t="s">
        <v>77</v>
      </c>
      <c r="B40" s="127" t="s">
        <v>220</v>
      </c>
      <c r="C40" s="134" t="s">
        <v>434</v>
      </c>
      <c r="D40" s="153" t="s">
        <v>253</v>
      </c>
      <c r="E40" s="136">
        <v>253688.87</v>
      </c>
      <c r="F40" s="124" t="s">
        <v>1</v>
      </c>
      <c r="G40" s="149"/>
      <c r="H40" s="136">
        <v>253688.87</v>
      </c>
      <c r="I40" s="110"/>
      <c r="J40" s="110" t="s">
        <v>435</v>
      </c>
    </row>
    <row r="41" spans="1:10" ht="25.5" x14ac:dyDescent="0.25">
      <c r="A41" s="131" t="s">
        <v>77</v>
      </c>
      <c r="B41" s="127" t="s">
        <v>221</v>
      </c>
      <c r="C41" s="134" t="s">
        <v>390</v>
      </c>
      <c r="D41" s="140" t="s">
        <v>243</v>
      </c>
      <c r="E41" s="144">
        <v>322831.40000000002</v>
      </c>
      <c r="F41" s="124" t="s">
        <v>1</v>
      </c>
      <c r="G41" s="143"/>
      <c r="H41" s="144">
        <v>322831.40000000002</v>
      </c>
      <c r="I41" s="110"/>
      <c r="J41" s="114" t="s">
        <v>386</v>
      </c>
    </row>
    <row r="42" spans="1:10" ht="60" customHeight="1" x14ac:dyDescent="0.25">
      <c r="A42" s="126" t="s">
        <v>77</v>
      </c>
      <c r="B42" s="127" t="s">
        <v>224</v>
      </c>
      <c r="C42" s="128" t="s">
        <v>264</v>
      </c>
      <c r="D42" s="148" t="s">
        <v>265</v>
      </c>
      <c r="E42" s="136">
        <v>394292.23</v>
      </c>
      <c r="F42" s="124" t="s">
        <v>1</v>
      </c>
      <c r="G42" s="129"/>
      <c r="H42" s="136">
        <v>394292.23</v>
      </c>
      <c r="I42" s="110"/>
      <c r="J42" s="114" t="s">
        <v>487</v>
      </c>
    </row>
    <row r="43" spans="1:10" x14ac:dyDescent="0.25">
      <c r="A43" s="18"/>
      <c r="B43" s="39"/>
      <c r="C43" s="36"/>
      <c r="D43" s="39"/>
      <c r="E43" s="301"/>
      <c r="F43" s="124"/>
      <c r="G43" s="48">
        <f>SUM(E41:E42)</f>
        <v>717123.63</v>
      </c>
      <c r="H43" s="60"/>
      <c r="I43" s="114"/>
      <c r="J43" s="114"/>
    </row>
    <row r="44" spans="1:10" s="287" customFormat="1" ht="38.25" x14ac:dyDescent="0.25">
      <c r="A44" s="93" t="s">
        <v>78</v>
      </c>
      <c r="B44" s="89"/>
      <c r="C44" s="90" t="s">
        <v>154</v>
      </c>
      <c r="D44" s="89"/>
      <c r="E44" s="298"/>
      <c r="F44" s="80"/>
      <c r="G44" s="86">
        <v>1372859.29</v>
      </c>
      <c r="H44" s="87"/>
      <c r="I44" s="112" t="s">
        <v>201</v>
      </c>
      <c r="J44" s="286"/>
    </row>
    <row r="45" spans="1:10" ht="25.5" x14ac:dyDescent="0.25">
      <c r="A45" s="166" t="s">
        <v>78</v>
      </c>
      <c r="B45" s="140" t="s">
        <v>109</v>
      </c>
      <c r="C45" s="134" t="s">
        <v>571</v>
      </c>
      <c r="D45" s="140" t="s">
        <v>109</v>
      </c>
      <c r="E45" s="144">
        <v>300000</v>
      </c>
      <c r="F45" s="124"/>
      <c r="G45" s="154"/>
      <c r="H45" s="167"/>
      <c r="I45" s="110"/>
      <c r="J45" s="114" t="s">
        <v>572</v>
      </c>
    </row>
    <row r="46" spans="1:10" x14ac:dyDescent="0.25">
      <c r="A46" s="168"/>
      <c r="B46" s="127"/>
      <c r="C46" s="169" t="s">
        <v>193</v>
      </c>
      <c r="D46" s="142"/>
      <c r="E46" s="144"/>
      <c r="F46" s="124"/>
      <c r="G46" s="170">
        <f>E45</f>
        <v>300000</v>
      </c>
      <c r="H46" s="167"/>
      <c r="I46" s="110"/>
      <c r="J46" s="114"/>
    </row>
    <row r="47" spans="1:10" ht="38.25" x14ac:dyDescent="0.25">
      <c r="A47" s="126" t="s">
        <v>78</v>
      </c>
      <c r="B47" s="127" t="s">
        <v>220</v>
      </c>
      <c r="C47" s="134" t="s">
        <v>301</v>
      </c>
      <c r="D47" s="140" t="s">
        <v>257</v>
      </c>
      <c r="E47" s="144">
        <v>200000</v>
      </c>
      <c r="F47" s="124" t="s">
        <v>2</v>
      </c>
      <c r="G47" s="154"/>
      <c r="H47" s="144">
        <v>200000</v>
      </c>
      <c r="I47" s="110"/>
      <c r="J47" s="114" t="s">
        <v>380</v>
      </c>
    </row>
    <row r="48" spans="1:10" ht="25.5" x14ac:dyDescent="0.25">
      <c r="A48" s="126" t="s">
        <v>78</v>
      </c>
      <c r="B48" s="127" t="s">
        <v>223</v>
      </c>
      <c r="C48" s="128" t="s">
        <v>365</v>
      </c>
      <c r="D48" s="127" t="s">
        <v>115</v>
      </c>
      <c r="E48" s="136">
        <v>212859.29</v>
      </c>
      <c r="F48" s="124" t="s">
        <v>3</v>
      </c>
      <c r="G48" s="129"/>
      <c r="H48" s="136">
        <v>212859.29</v>
      </c>
      <c r="I48" s="110"/>
      <c r="J48" s="114" t="s">
        <v>410</v>
      </c>
    </row>
    <row r="49" spans="1:12" ht="38.25" x14ac:dyDescent="0.25">
      <c r="A49" s="126" t="s">
        <v>78</v>
      </c>
      <c r="B49" s="127" t="s">
        <v>224</v>
      </c>
      <c r="C49" s="128" t="s">
        <v>488</v>
      </c>
      <c r="D49" s="148" t="s">
        <v>118</v>
      </c>
      <c r="E49" s="136">
        <v>220000</v>
      </c>
      <c r="F49" s="124" t="s">
        <v>2</v>
      </c>
      <c r="G49" s="129"/>
      <c r="H49" s="136">
        <v>220000</v>
      </c>
      <c r="I49" s="110" t="s">
        <v>321</v>
      </c>
      <c r="J49" s="114" t="s">
        <v>487</v>
      </c>
    </row>
    <row r="50" spans="1:12" ht="25.5" x14ac:dyDescent="0.25">
      <c r="A50" s="166" t="s">
        <v>78</v>
      </c>
      <c r="B50" s="127" t="s">
        <v>226</v>
      </c>
      <c r="C50" s="134" t="s">
        <v>582</v>
      </c>
      <c r="D50" s="140" t="s">
        <v>295</v>
      </c>
      <c r="E50" s="144">
        <v>220000</v>
      </c>
      <c r="F50" s="124" t="s">
        <v>5</v>
      </c>
      <c r="G50" s="129"/>
      <c r="H50" s="136">
        <v>220000</v>
      </c>
      <c r="I50" s="110"/>
      <c r="J50" s="114" t="s">
        <v>391</v>
      </c>
    </row>
    <row r="51" spans="1:12" ht="38.25" x14ac:dyDescent="0.25">
      <c r="A51" s="166" t="s">
        <v>78</v>
      </c>
      <c r="B51" s="127" t="s">
        <v>227</v>
      </c>
      <c r="C51" s="12" t="s">
        <v>336</v>
      </c>
      <c r="D51" s="127" t="s">
        <v>454</v>
      </c>
      <c r="E51" s="135">
        <v>220000</v>
      </c>
      <c r="F51" s="124" t="s">
        <v>214</v>
      </c>
      <c r="G51" s="129"/>
      <c r="H51" s="136">
        <v>220000</v>
      </c>
      <c r="I51" s="110" t="s">
        <v>600</v>
      </c>
      <c r="J51" s="114" t="s">
        <v>691</v>
      </c>
    </row>
    <row r="52" spans="1:12" x14ac:dyDescent="0.25">
      <c r="A52" s="30"/>
      <c r="B52" s="9"/>
      <c r="C52" s="36" t="s">
        <v>193</v>
      </c>
      <c r="D52" s="9"/>
      <c r="E52" s="301"/>
      <c r="F52" s="124"/>
      <c r="G52" s="50">
        <f>SUM(E45:E51)</f>
        <v>1372859.29</v>
      </c>
      <c r="H52" s="63"/>
      <c r="I52" s="116"/>
      <c r="J52" s="114"/>
    </row>
    <row r="53" spans="1:12" s="287" customFormat="1" x14ac:dyDescent="0.25">
      <c r="A53" s="77" t="s">
        <v>79</v>
      </c>
      <c r="B53" s="78"/>
      <c r="C53" s="90" t="s">
        <v>146</v>
      </c>
      <c r="D53" s="78"/>
      <c r="E53" s="298"/>
      <c r="F53" s="80"/>
      <c r="G53" s="94">
        <v>8414823.0800000001</v>
      </c>
      <c r="H53" s="95"/>
      <c r="I53" s="112"/>
      <c r="J53" s="288"/>
    </row>
    <row r="54" spans="1:12" ht="63.75" x14ac:dyDescent="0.25">
      <c r="A54" s="34" t="s">
        <v>79</v>
      </c>
      <c r="B54" s="32" t="s">
        <v>227</v>
      </c>
      <c r="C54" s="369" t="s">
        <v>643</v>
      </c>
      <c r="D54" s="32" t="s">
        <v>112</v>
      </c>
      <c r="E54" s="69">
        <v>3000000</v>
      </c>
      <c r="F54" s="124" t="s">
        <v>4</v>
      </c>
      <c r="G54" s="35" t="s">
        <v>204</v>
      </c>
      <c r="H54" s="64"/>
      <c r="I54" s="59" t="s">
        <v>642</v>
      </c>
      <c r="J54" s="115" t="s">
        <v>379</v>
      </c>
      <c r="L54" s="359"/>
    </row>
    <row r="55" spans="1:12" ht="63.75" x14ac:dyDescent="0.25">
      <c r="A55" s="34" t="s">
        <v>79</v>
      </c>
      <c r="B55" s="32" t="s">
        <v>222</v>
      </c>
      <c r="C55" s="8" t="s">
        <v>634</v>
      </c>
      <c r="D55" s="51" t="s">
        <v>562</v>
      </c>
      <c r="E55" s="65">
        <v>5414823.0800000001</v>
      </c>
      <c r="F55" s="124" t="s">
        <v>4</v>
      </c>
      <c r="G55" s="35" t="s">
        <v>204</v>
      </c>
      <c r="H55" s="65">
        <v>5414823.0800000001</v>
      </c>
      <c r="I55" s="51"/>
      <c r="J55" s="115" t="s">
        <v>561</v>
      </c>
    </row>
    <row r="56" spans="1:12" ht="51" x14ac:dyDescent="0.25">
      <c r="A56" s="70" t="s">
        <v>79</v>
      </c>
      <c r="B56" s="71" t="s">
        <v>223</v>
      </c>
      <c r="C56" s="57" t="s">
        <v>114</v>
      </c>
      <c r="D56" s="71" t="s">
        <v>113</v>
      </c>
      <c r="E56" s="302">
        <v>4207411.54</v>
      </c>
      <c r="F56" s="164" t="s">
        <v>5</v>
      </c>
      <c r="G56" s="71" t="s">
        <v>162</v>
      </c>
      <c r="H56" s="72"/>
      <c r="I56" s="117" t="s">
        <v>293</v>
      </c>
      <c r="J56" s="115" t="s">
        <v>379</v>
      </c>
    </row>
    <row r="57" spans="1:12" ht="22.5" customHeight="1" x14ac:dyDescent="0.25">
      <c r="A57" s="34"/>
      <c r="B57" s="32"/>
      <c r="C57" s="36" t="s">
        <v>193</v>
      </c>
      <c r="D57" s="32"/>
      <c r="E57" s="303"/>
      <c r="F57" s="124"/>
      <c r="G57" s="37">
        <f>SUM(E54:E55)</f>
        <v>8414823.0800000001</v>
      </c>
      <c r="H57" s="66"/>
      <c r="I57" s="114"/>
      <c r="J57" s="115"/>
    </row>
    <row r="58" spans="1:12" s="287" customFormat="1" x14ac:dyDescent="0.25">
      <c r="A58" s="93" t="s">
        <v>81</v>
      </c>
      <c r="B58" s="89"/>
      <c r="C58" s="90" t="s">
        <v>145</v>
      </c>
      <c r="D58" s="89"/>
      <c r="E58" s="298"/>
      <c r="F58" s="80"/>
      <c r="G58" s="96">
        <v>2861039.85</v>
      </c>
      <c r="H58" s="97"/>
      <c r="I58" s="113"/>
      <c r="J58" s="286"/>
    </row>
    <row r="59" spans="1:12" ht="38.25" x14ac:dyDescent="0.25">
      <c r="A59" s="14" t="s">
        <v>81</v>
      </c>
      <c r="B59" s="32" t="s">
        <v>222</v>
      </c>
      <c r="C59" s="8" t="s">
        <v>634</v>
      </c>
      <c r="D59" s="51" t="s">
        <v>562</v>
      </c>
      <c r="E59" s="67">
        <v>2861039.85</v>
      </c>
      <c r="F59" s="124" t="s">
        <v>4</v>
      </c>
      <c r="G59" s="32" t="s">
        <v>162</v>
      </c>
      <c r="H59" s="67">
        <v>2861039.85</v>
      </c>
      <c r="I59" s="114"/>
      <c r="J59" s="115" t="s">
        <v>561</v>
      </c>
    </row>
    <row r="60" spans="1:12" s="287" customFormat="1" ht="114.75" x14ac:dyDescent="0.25">
      <c r="A60" s="93" t="s">
        <v>83</v>
      </c>
      <c r="B60" s="89"/>
      <c r="C60" s="90" t="s">
        <v>153</v>
      </c>
      <c r="D60" s="89"/>
      <c r="E60" s="298"/>
      <c r="F60" s="80"/>
      <c r="G60" s="91">
        <v>6333008.0099999998</v>
      </c>
      <c r="H60" s="92"/>
      <c r="I60" s="112" t="s">
        <v>202</v>
      </c>
      <c r="J60" s="286"/>
    </row>
    <row r="61" spans="1:12" ht="38.25" x14ac:dyDescent="0.25">
      <c r="A61" s="18" t="s">
        <v>83</v>
      </c>
      <c r="B61" s="40" t="s">
        <v>223</v>
      </c>
      <c r="C61" s="172" t="s">
        <v>182</v>
      </c>
      <c r="D61" s="40" t="s">
        <v>173</v>
      </c>
      <c r="E61" s="304">
        <v>500000</v>
      </c>
      <c r="F61" s="124" t="s">
        <v>4</v>
      </c>
      <c r="G61" s="50"/>
      <c r="H61" s="63"/>
      <c r="I61" s="116"/>
      <c r="J61" s="115" t="s">
        <v>379</v>
      </c>
    </row>
    <row r="62" spans="1:12" ht="25.5" x14ac:dyDescent="0.25">
      <c r="A62" s="18" t="s">
        <v>83</v>
      </c>
      <c r="B62" s="41" t="s">
        <v>220</v>
      </c>
      <c r="C62" s="25" t="s">
        <v>183</v>
      </c>
      <c r="D62" s="41" t="s">
        <v>174</v>
      </c>
      <c r="E62" s="305">
        <v>650000</v>
      </c>
      <c r="F62" s="124" t="s">
        <v>3</v>
      </c>
      <c r="G62" s="50"/>
      <c r="H62" s="63"/>
      <c r="I62" s="116"/>
      <c r="J62" s="115" t="s">
        <v>379</v>
      </c>
    </row>
    <row r="63" spans="1:12" ht="25.5" x14ac:dyDescent="0.25">
      <c r="A63" s="18" t="s">
        <v>83</v>
      </c>
      <c r="B63" s="41" t="s">
        <v>224</v>
      </c>
      <c r="C63" s="25" t="s">
        <v>411</v>
      </c>
      <c r="D63" s="41" t="s">
        <v>174</v>
      </c>
      <c r="E63" s="306">
        <v>1060000</v>
      </c>
      <c r="F63" s="124" t="s">
        <v>3</v>
      </c>
      <c r="G63" s="50"/>
      <c r="H63" s="63"/>
      <c r="I63" s="116"/>
      <c r="J63" s="114" t="s">
        <v>407</v>
      </c>
    </row>
    <row r="64" spans="1:12" ht="38.25" x14ac:dyDescent="0.25">
      <c r="A64" s="18" t="s">
        <v>83</v>
      </c>
      <c r="B64" s="42" t="s">
        <v>226</v>
      </c>
      <c r="C64" s="25" t="s">
        <v>191</v>
      </c>
      <c r="D64" s="42" t="s">
        <v>472</v>
      </c>
      <c r="E64" s="63">
        <v>1000000</v>
      </c>
      <c r="F64" s="124" t="s">
        <v>4</v>
      </c>
      <c r="G64" s="50"/>
      <c r="H64" s="63"/>
      <c r="I64" s="116"/>
      <c r="J64" s="115" t="s">
        <v>379</v>
      </c>
    </row>
    <row r="65" spans="1:10" ht="25.5" x14ac:dyDescent="0.25">
      <c r="A65" s="18" t="s">
        <v>83</v>
      </c>
      <c r="B65" s="41" t="s">
        <v>225</v>
      </c>
      <c r="C65" s="53" t="s">
        <v>184</v>
      </c>
      <c r="D65" s="41" t="s">
        <v>174</v>
      </c>
      <c r="E65" s="307">
        <v>680000</v>
      </c>
      <c r="F65" s="124" t="s">
        <v>1</v>
      </c>
      <c r="G65" s="50"/>
      <c r="H65" s="63"/>
      <c r="I65" s="116"/>
      <c r="J65" s="115" t="s">
        <v>379</v>
      </c>
    </row>
    <row r="66" spans="1:10" ht="38.25" x14ac:dyDescent="0.25">
      <c r="A66" s="18" t="s">
        <v>83</v>
      </c>
      <c r="B66" s="42" t="s">
        <v>221</v>
      </c>
      <c r="C66" s="231" t="s">
        <v>177</v>
      </c>
      <c r="D66" s="42" t="s">
        <v>178</v>
      </c>
      <c r="E66" s="63">
        <v>1258000</v>
      </c>
      <c r="F66" s="124" t="s">
        <v>1</v>
      </c>
      <c r="G66" s="50"/>
      <c r="H66" s="63"/>
      <c r="I66" s="116" t="s">
        <v>499</v>
      </c>
      <c r="J66" s="115" t="s">
        <v>379</v>
      </c>
    </row>
    <row r="67" spans="1:10" ht="39" x14ac:dyDescent="0.25">
      <c r="A67" s="18" t="s">
        <v>83</v>
      </c>
      <c r="B67" s="40" t="s">
        <v>220</v>
      </c>
      <c r="C67" s="25" t="s">
        <v>179</v>
      </c>
      <c r="D67" s="40" t="s">
        <v>258</v>
      </c>
      <c r="E67" s="304">
        <v>600000</v>
      </c>
      <c r="F67" s="124" t="s">
        <v>1</v>
      </c>
      <c r="G67" s="50"/>
      <c r="H67" s="63"/>
      <c r="I67" s="116"/>
      <c r="J67" s="52" t="s">
        <v>436</v>
      </c>
    </row>
    <row r="68" spans="1:10" s="252" customFormat="1" ht="25.5" x14ac:dyDescent="0.25">
      <c r="A68" s="18"/>
      <c r="B68" s="41"/>
      <c r="C68" s="36" t="s">
        <v>193</v>
      </c>
      <c r="D68" s="41"/>
      <c r="E68" s="307"/>
      <c r="F68" s="124"/>
      <c r="G68" s="250">
        <f>SUM(E61:E67)</f>
        <v>5748000</v>
      </c>
      <c r="H68" s="251"/>
      <c r="I68" s="115"/>
      <c r="J68" s="115" t="s">
        <v>379</v>
      </c>
    </row>
    <row r="69" spans="1:10" s="289" customFormat="1" ht="89.25" x14ac:dyDescent="0.25">
      <c r="A69" s="93" t="s">
        <v>84</v>
      </c>
      <c r="B69" s="89"/>
      <c r="C69" s="90" t="s">
        <v>152</v>
      </c>
      <c r="D69" s="89"/>
      <c r="E69" s="298"/>
      <c r="F69" s="98"/>
      <c r="G69" s="91">
        <v>5788960.8399999999</v>
      </c>
      <c r="H69" s="92"/>
      <c r="I69" s="112" t="s">
        <v>180</v>
      </c>
      <c r="J69" s="352"/>
    </row>
    <row r="70" spans="1:10" s="252" customFormat="1" ht="38.25" x14ac:dyDescent="0.25">
      <c r="A70" s="18" t="s">
        <v>84</v>
      </c>
      <c r="B70" s="40" t="s">
        <v>219</v>
      </c>
      <c r="C70" s="7" t="s">
        <v>206</v>
      </c>
      <c r="D70" s="40" t="s">
        <v>173</v>
      </c>
      <c r="E70" s="308">
        <v>1080733</v>
      </c>
      <c r="F70" s="124" t="s">
        <v>4</v>
      </c>
      <c r="G70" s="50"/>
      <c r="H70" s="63"/>
      <c r="I70" s="118"/>
      <c r="J70" s="354" t="s">
        <v>379</v>
      </c>
    </row>
    <row r="71" spans="1:10" s="252" customFormat="1" ht="39" x14ac:dyDescent="0.25">
      <c r="A71" s="18" t="s">
        <v>84</v>
      </c>
      <c r="B71" s="41" t="s">
        <v>224</v>
      </c>
      <c r="C71" s="25" t="s">
        <v>489</v>
      </c>
      <c r="D71" s="41" t="s">
        <v>174</v>
      </c>
      <c r="E71" s="309">
        <v>550000</v>
      </c>
      <c r="F71" s="124" t="s">
        <v>5</v>
      </c>
      <c r="G71" s="50"/>
      <c r="H71" s="63"/>
      <c r="I71" s="118"/>
      <c r="J71" s="354" t="s">
        <v>490</v>
      </c>
    </row>
    <row r="72" spans="1:10" s="252" customFormat="1" ht="38.25" x14ac:dyDescent="0.25">
      <c r="A72" s="18" t="s">
        <v>84</v>
      </c>
      <c r="B72" s="42" t="s">
        <v>226</v>
      </c>
      <c r="C72" s="25" t="s">
        <v>583</v>
      </c>
      <c r="D72" s="42" t="s">
        <v>192</v>
      </c>
      <c r="E72" s="310">
        <v>480000</v>
      </c>
      <c r="F72" s="124" t="s">
        <v>3</v>
      </c>
      <c r="G72" s="50"/>
      <c r="H72" s="63"/>
      <c r="I72" s="118"/>
      <c r="J72" s="354" t="s">
        <v>379</v>
      </c>
    </row>
    <row r="73" spans="1:10" s="252" customFormat="1" ht="38.25" x14ac:dyDescent="0.25">
      <c r="A73" s="18" t="s">
        <v>84</v>
      </c>
      <c r="B73" s="42" t="s">
        <v>226</v>
      </c>
      <c r="C73" s="25" t="s">
        <v>584</v>
      </c>
      <c r="D73" s="226" t="s">
        <v>192</v>
      </c>
      <c r="E73" s="310">
        <v>1150000</v>
      </c>
      <c r="F73" s="124" t="s">
        <v>5</v>
      </c>
      <c r="G73" s="50"/>
      <c r="H73" s="63"/>
      <c r="I73" s="118"/>
      <c r="J73" s="52" t="s">
        <v>622</v>
      </c>
    </row>
    <row r="74" spans="1:10" s="252" customFormat="1" ht="26.25" x14ac:dyDescent="0.25">
      <c r="A74" s="18" t="s">
        <v>84</v>
      </c>
      <c r="B74" s="41" t="s">
        <v>220</v>
      </c>
      <c r="C74" s="25" t="s">
        <v>185</v>
      </c>
      <c r="D74" s="41" t="s">
        <v>174</v>
      </c>
      <c r="E74" s="310">
        <v>580000</v>
      </c>
      <c r="F74" s="124" t="s">
        <v>1</v>
      </c>
      <c r="G74" s="50"/>
      <c r="H74" s="63"/>
      <c r="I74" s="118"/>
      <c r="J74" s="354" t="s">
        <v>379</v>
      </c>
    </row>
    <row r="75" spans="1:10" ht="39" x14ac:dyDescent="0.25">
      <c r="A75" s="18" t="s">
        <v>84</v>
      </c>
      <c r="B75" s="40" t="s">
        <v>220</v>
      </c>
      <c r="C75" s="25" t="s">
        <v>418</v>
      </c>
      <c r="D75" s="40" t="s">
        <v>258</v>
      </c>
      <c r="E75" s="292">
        <v>520000</v>
      </c>
      <c r="F75" s="124" t="s">
        <v>3</v>
      </c>
      <c r="G75" s="32"/>
      <c r="H75" s="173"/>
      <c r="I75" s="115"/>
      <c r="J75" s="52" t="s">
        <v>437</v>
      </c>
    </row>
    <row r="76" spans="1:10" x14ac:dyDescent="0.25">
      <c r="A76" s="227"/>
      <c r="B76" s="43"/>
      <c r="C76" s="36" t="s">
        <v>193</v>
      </c>
      <c r="D76" s="43"/>
      <c r="E76" s="292"/>
      <c r="F76" s="124"/>
      <c r="G76" s="253">
        <f>SUM(E70:E75)</f>
        <v>4360733</v>
      </c>
      <c r="H76" s="254"/>
      <c r="I76" s="115"/>
      <c r="J76" s="114"/>
    </row>
    <row r="77" spans="1:10" s="287" customFormat="1" ht="25.5" x14ac:dyDescent="0.25">
      <c r="A77" s="77" t="s">
        <v>85</v>
      </c>
      <c r="B77" s="78"/>
      <c r="C77" s="90" t="s">
        <v>151</v>
      </c>
      <c r="D77" s="78"/>
      <c r="E77" s="296"/>
      <c r="F77" s="80"/>
      <c r="G77" s="99">
        <v>324181.42</v>
      </c>
      <c r="H77" s="100"/>
      <c r="I77" s="112" t="s">
        <v>186</v>
      </c>
      <c r="J77" s="286"/>
    </row>
    <row r="78" spans="1:10" ht="25.5" x14ac:dyDescent="0.25">
      <c r="A78" s="174" t="s">
        <v>85</v>
      </c>
      <c r="B78" s="140" t="s">
        <v>223</v>
      </c>
      <c r="C78" s="175" t="s">
        <v>176</v>
      </c>
      <c r="D78" s="140" t="s">
        <v>115</v>
      </c>
      <c r="E78" s="144">
        <v>324181.42</v>
      </c>
      <c r="F78" s="124"/>
      <c r="G78" s="129"/>
      <c r="H78" s="144">
        <v>324181.42</v>
      </c>
      <c r="I78" s="110" t="s">
        <v>512</v>
      </c>
      <c r="J78" s="114" t="s">
        <v>379</v>
      </c>
    </row>
    <row r="79" spans="1:10" x14ac:dyDescent="0.25">
      <c r="A79" s="227"/>
      <c r="B79" s="228"/>
      <c r="C79" s="36"/>
      <c r="D79" s="228"/>
      <c r="E79" s="297"/>
      <c r="F79" s="124"/>
      <c r="G79" s="29"/>
      <c r="H79" s="69"/>
      <c r="I79" s="115"/>
      <c r="J79" s="114"/>
    </row>
    <row r="80" spans="1:10" s="287" customFormat="1" x14ac:dyDescent="0.25">
      <c r="A80" s="77" t="s">
        <v>86</v>
      </c>
      <c r="B80" s="78"/>
      <c r="C80" s="90" t="s">
        <v>150</v>
      </c>
      <c r="D80" s="78"/>
      <c r="E80" s="296"/>
      <c r="F80" s="80"/>
      <c r="G80" s="99">
        <v>1734861.64</v>
      </c>
      <c r="H80" s="100"/>
      <c r="I80" s="112" t="s">
        <v>208</v>
      </c>
      <c r="J80" s="288"/>
    </row>
    <row r="81" spans="1:10" ht="25.5" x14ac:dyDescent="0.25">
      <c r="A81" s="126" t="s">
        <v>86</v>
      </c>
      <c r="B81" s="127" t="s">
        <v>220</v>
      </c>
      <c r="C81" s="177" t="s">
        <v>302</v>
      </c>
      <c r="D81" s="127" t="s">
        <v>257</v>
      </c>
      <c r="E81" s="135">
        <v>420000</v>
      </c>
      <c r="F81" s="124" t="s">
        <v>3</v>
      </c>
      <c r="G81" s="129"/>
      <c r="H81" s="176">
        <v>734861.64</v>
      </c>
      <c r="I81" s="110"/>
      <c r="J81" s="114" t="s">
        <v>380</v>
      </c>
    </row>
    <row r="82" spans="1:10" ht="25.5" x14ac:dyDescent="0.25">
      <c r="A82" s="126" t="s">
        <v>86</v>
      </c>
      <c r="B82" s="127" t="s">
        <v>220</v>
      </c>
      <c r="C82" s="177" t="s">
        <v>573</v>
      </c>
      <c r="D82" s="127" t="s">
        <v>253</v>
      </c>
      <c r="E82" s="135">
        <v>314861.64</v>
      </c>
      <c r="F82" s="124" t="s">
        <v>3</v>
      </c>
      <c r="G82" s="129"/>
      <c r="H82" s="176">
        <v>734861.64</v>
      </c>
      <c r="I82" s="110"/>
      <c r="J82" s="114" t="s">
        <v>532</v>
      </c>
    </row>
    <row r="83" spans="1:10" ht="25.5" x14ac:dyDescent="0.25">
      <c r="A83" s="126" t="s">
        <v>86</v>
      </c>
      <c r="B83" s="127" t="s">
        <v>226</v>
      </c>
      <c r="C83" s="177" t="s">
        <v>296</v>
      </c>
      <c r="D83" s="178" t="s">
        <v>297</v>
      </c>
      <c r="E83" s="179">
        <v>500000</v>
      </c>
      <c r="F83" s="124" t="s">
        <v>5</v>
      </c>
      <c r="G83" s="129"/>
      <c r="H83" s="176">
        <v>500000</v>
      </c>
      <c r="I83" s="110"/>
      <c r="J83" s="114" t="s">
        <v>392</v>
      </c>
    </row>
    <row r="84" spans="1:10" ht="38.25" x14ac:dyDescent="0.25">
      <c r="A84" s="126" t="s">
        <v>86</v>
      </c>
      <c r="B84" s="127" t="s">
        <v>227</v>
      </c>
      <c r="C84" s="128" t="s">
        <v>337</v>
      </c>
      <c r="D84" s="127" t="s">
        <v>338</v>
      </c>
      <c r="E84" s="135">
        <v>250000</v>
      </c>
      <c r="F84" s="124" t="s">
        <v>5</v>
      </c>
      <c r="G84" s="129"/>
      <c r="H84" s="176">
        <v>500000</v>
      </c>
      <c r="I84" s="110"/>
      <c r="J84" s="114" t="s">
        <v>413</v>
      </c>
    </row>
    <row r="85" spans="1:10" ht="25.5" x14ac:dyDescent="0.25">
      <c r="A85" s="126" t="s">
        <v>86</v>
      </c>
      <c r="B85" s="127" t="s">
        <v>227</v>
      </c>
      <c r="C85" s="128" t="s">
        <v>340</v>
      </c>
      <c r="D85" s="127" t="s">
        <v>332</v>
      </c>
      <c r="E85" s="135">
        <v>120000</v>
      </c>
      <c r="F85" s="124" t="s">
        <v>0</v>
      </c>
      <c r="G85" s="129"/>
      <c r="H85" s="176">
        <v>500000</v>
      </c>
      <c r="I85" s="110"/>
      <c r="J85" s="114" t="s">
        <v>413</v>
      </c>
    </row>
    <row r="86" spans="1:10" ht="25.5" x14ac:dyDescent="0.25">
      <c r="A86" s="126" t="s">
        <v>86</v>
      </c>
      <c r="B86" s="127" t="s">
        <v>227</v>
      </c>
      <c r="C86" s="128" t="s">
        <v>581</v>
      </c>
      <c r="D86" s="127" t="s">
        <v>339</v>
      </c>
      <c r="E86" s="135">
        <v>159000</v>
      </c>
      <c r="F86" s="124" t="s">
        <v>1</v>
      </c>
      <c r="G86" s="129"/>
      <c r="H86" s="176">
        <v>500000</v>
      </c>
      <c r="I86" s="110"/>
      <c r="J86" s="114" t="s">
        <v>413</v>
      </c>
    </row>
    <row r="87" spans="1:10" x14ac:dyDescent="0.25">
      <c r="A87" s="227"/>
      <c r="B87" s="228"/>
      <c r="C87" s="36" t="s">
        <v>193</v>
      </c>
      <c r="D87" s="228"/>
      <c r="E87" s="297"/>
      <c r="F87" s="124"/>
      <c r="G87" s="255">
        <f>SUM(E81:E86)</f>
        <v>1763861.6400000001</v>
      </c>
      <c r="H87" s="256"/>
      <c r="I87" s="119"/>
      <c r="J87" s="114"/>
    </row>
    <row r="88" spans="1:10" s="287" customFormat="1" x14ac:dyDescent="0.25">
      <c r="A88" s="77" t="s">
        <v>87</v>
      </c>
      <c r="B88" s="78"/>
      <c r="C88" s="90" t="s">
        <v>149</v>
      </c>
      <c r="D88" s="78"/>
      <c r="E88" s="296"/>
      <c r="F88" s="80"/>
      <c r="G88" s="99">
        <v>1776993.44</v>
      </c>
      <c r="H88" s="100"/>
      <c r="I88" s="112" t="s">
        <v>208</v>
      </c>
      <c r="J88" s="286"/>
    </row>
    <row r="89" spans="1:10" ht="38.25" x14ac:dyDescent="0.25">
      <c r="A89" s="126" t="s">
        <v>87</v>
      </c>
      <c r="B89" s="127" t="s">
        <v>220</v>
      </c>
      <c r="C89" s="180" t="s">
        <v>305</v>
      </c>
      <c r="D89" s="127" t="s">
        <v>253</v>
      </c>
      <c r="E89" s="135">
        <v>1036993.44</v>
      </c>
      <c r="F89" s="124" t="s">
        <v>4</v>
      </c>
      <c r="G89" s="129"/>
      <c r="H89" s="136">
        <v>1136993.44</v>
      </c>
      <c r="I89" s="110"/>
      <c r="J89" s="114" t="s">
        <v>380</v>
      </c>
    </row>
    <row r="90" spans="1:10" ht="25.5" x14ac:dyDescent="0.25">
      <c r="A90" s="126" t="s">
        <v>87</v>
      </c>
      <c r="B90" s="127" t="s">
        <v>220</v>
      </c>
      <c r="C90" s="177" t="s">
        <v>303</v>
      </c>
      <c r="D90" s="127" t="s">
        <v>304</v>
      </c>
      <c r="E90" s="135">
        <v>100000</v>
      </c>
      <c r="F90" s="124" t="s">
        <v>0</v>
      </c>
      <c r="G90" s="129"/>
      <c r="H90" s="136">
        <v>1136993.44</v>
      </c>
      <c r="I90" s="110"/>
      <c r="J90" s="114" t="s">
        <v>532</v>
      </c>
    </row>
    <row r="91" spans="1:10" ht="38.25" x14ac:dyDescent="0.25">
      <c r="A91" s="126" t="s">
        <v>87</v>
      </c>
      <c r="B91" s="127" t="s">
        <v>224</v>
      </c>
      <c r="C91" s="128" t="s">
        <v>491</v>
      </c>
      <c r="D91" s="148" t="s">
        <v>266</v>
      </c>
      <c r="E91" s="136">
        <v>200000</v>
      </c>
      <c r="F91" s="124"/>
      <c r="G91" s="129"/>
      <c r="H91" s="136">
        <v>200000</v>
      </c>
      <c r="I91" s="110" t="s">
        <v>322</v>
      </c>
      <c r="J91" s="114" t="s">
        <v>487</v>
      </c>
    </row>
    <row r="92" spans="1:10" ht="25.5" x14ac:dyDescent="0.25">
      <c r="A92" s="126" t="s">
        <v>87</v>
      </c>
      <c r="B92" s="127" t="s">
        <v>226</v>
      </c>
      <c r="C92" s="128" t="s">
        <v>541</v>
      </c>
      <c r="D92" s="148" t="s">
        <v>542</v>
      </c>
      <c r="E92" s="146">
        <v>100000</v>
      </c>
      <c r="F92" s="124"/>
      <c r="G92" s="129"/>
      <c r="H92" s="136">
        <v>440000</v>
      </c>
      <c r="I92" s="110"/>
      <c r="J92" s="114" t="s">
        <v>544</v>
      </c>
    </row>
    <row r="93" spans="1:10" ht="25.5" x14ac:dyDescent="0.25">
      <c r="A93" s="126" t="s">
        <v>87</v>
      </c>
      <c r="B93" s="127" t="s">
        <v>226</v>
      </c>
      <c r="C93" s="128" t="s">
        <v>624</v>
      </c>
      <c r="D93" s="127" t="s">
        <v>543</v>
      </c>
      <c r="E93" s="135">
        <v>340000</v>
      </c>
      <c r="F93" s="124"/>
      <c r="G93" s="129"/>
      <c r="H93" s="136">
        <v>440000</v>
      </c>
      <c r="I93" s="110" t="s">
        <v>623</v>
      </c>
      <c r="J93" s="114" t="s">
        <v>692</v>
      </c>
    </row>
    <row r="94" spans="1:10" x14ac:dyDescent="0.25">
      <c r="A94" s="11" t="s">
        <v>87</v>
      </c>
      <c r="B94" s="228"/>
      <c r="C94" s="36" t="s">
        <v>193</v>
      </c>
      <c r="D94" s="228"/>
      <c r="E94" s="297"/>
      <c r="F94" s="124"/>
      <c r="G94" s="29">
        <f>SUM(E89:E91)</f>
        <v>1336993.44</v>
      </c>
      <c r="H94" s="69"/>
      <c r="I94" s="119"/>
      <c r="J94" s="114"/>
    </row>
    <row r="95" spans="1:10" s="287" customFormat="1" x14ac:dyDescent="0.25">
      <c r="A95" s="77" t="s">
        <v>88</v>
      </c>
      <c r="B95" s="78"/>
      <c r="C95" s="90" t="s">
        <v>148</v>
      </c>
      <c r="D95" s="78"/>
      <c r="E95" s="296"/>
      <c r="F95" s="80"/>
      <c r="G95" s="99">
        <v>419366.72</v>
      </c>
      <c r="H95" s="100"/>
      <c r="I95" s="113"/>
      <c r="J95" s="286"/>
    </row>
    <row r="96" spans="1:10" x14ac:dyDescent="0.25">
      <c r="A96" s="227"/>
      <c r="B96" s="228"/>
      <c r="C96" s="36"/>
      <c r="D96" s="228"/>
      <c r="E96" s="297"/>
      <c r="F96" s="124"/>
      <c r="G96" s="29"/>
      <c r="H96" s="69"/>
      <c r="I96" s="116"/>
      <c r="J96" s="114"/>
    </row>
    <row r="97" spans="1:12" s="287" customFormat="1" ht="51" x14ac:dyDescent="0.25">
      <c r="A97" s="77" t="s">
        <v>89</v>
      </c>
      <c r="B97" s="78"/>
      <c r="C97" s="90" t="s">
        <v>147</v>
      </c>
      <c r="D97" s="78"/>
      <c r="E97" s="296"/>
      <c r="F97" s="80"/>
      <c r="G97" s="99">
        <v>2412338.8199999998</v>
      </c>
      <c r="H97" s="100"/>
      <c r="I97" s="112" t="s">
        <v>168</v>
      </c>
      <c r="J97" s="286"/>
      <c r="L97" s="367"/>
    </row>
    <row r="98" spans="1:12" ht="38.25" x14ac:dyDescent="0.25">
      <c r="A98" s="126" t="s">
        <v>89</v>
      </c>
      <c r="B98" s="127" t="s">
        <v>225</v>
      </c>
      <c r="C98" s="134" t="s">
        <v>229</v>
      </c>
      <c r="D98" s="127" t="s">
        <v>159</v>
      </c>
      <c r="E98" s="297">
        <v>341529.97</v>
      </c>
      <c r="F98" s="124" t="s">
        <v>4</v>
      </c>
      <c r="G98" s="182" t="s">
        <v>161</v>
      </c>
      <c r="H98" s="135">
        <v>403903.48</v>
      </c>
      <c r="I98" s="110" t="s">
        <v>378</v>
      </c>
      <c r="J98" s="115" t="s">
        <v>387</v>
      </c>
      <c r="K98" s="28"/>
      <c r="L98" s="359"/>
    </row>
    <row r="99" spans="1:12" ht="38.25" x14ac:dyDescent="0.25">
      <c r="A99" s="126" t="s">
        <v>89</v>
      </c>
      <c r="B99" s="127" t="s">
        <v>220</v>
      </c>
      <c r="C99" s="134" t="s">
        <v>160</v>
      </c>
      <c r="D99" s="127" t="s">
        <v>257</v>
      </c>
      <c r="E99" s="297">
        <v>282638.78999999998</v>
      </c>
      <c r="F99" s="124" t="s">
        <v>2</v>
      </c>
      <c r="G99" s="132" t="s">
        <v>161</v>
      </c>
      <c r="H99" s="181"/>
      <c r="I99" s="134"/>
      <c r="J99" s="114" t="s">
        <v>380</v>
      </c>
    </row>
    <row r="100" spans="1:12" ht="38.25" x14ac:dyDescent="0.25">
      <c r="A100" s="26" t="s">
        <v>89</v>
      </c>
      <c r="B100" s="150" t="s">
        <v>219</v>
      </c>
      <c r="C100" s="134" t="s">
        <v>351</v>
      </c>
      <c r="D100" s="150" t="s">
        <v>120</v>
      </c>
      <c r="E100" s="301">
        <f>631629.33+62373.51</f>
        <v>694002.84</v>
      </c>
      <c r="F100" s="124" t="s">
        <v>2</v>
      </c>
      <c r="G100" s="132" t="s">
        <v>161</v>
      </c>
      <c r="H100" s="181">
        <v>631629.32999999996</v>
      </c>
      <c r="I100" s="110" t="s">
        <v>693</v>
      </c>
      <c r="J100" s="115" t="s">
        <v>388</v>
      </c>
      <c r="K100" s="28"/>
    </row>
    <row r="101" spans="1:12" ht="45" customHeight="1" x14ac:dyDescent="0.25">
      <c r="A101" s="324" t="s">
        <v>89</v>
      </c>
      <c r="B101" s="325"/>
      <c r="C101" s="322" t="s">
        <v>415</v>
      </c>
      <c r="D101" s="325" t="s">
        <v>550</v>
      </c>
      <c r="E101" s="311">
        <v>400000</v>
      </c>
      <c r="F101" s="151" t="s">
        <v>5</v>
      </c>
      <c r="G101" s="219"/>
      <c r="H101" s="320">
        <v>400000</v>
      </c>
      <c r="I101" s="139"/>
      <c r="J101" s="326" t="s">
        <v>568</v>
      </c>
      <c r="L101" s="28"/>
    </row>
    <row r="102" spans="1:12" ht="45" customHeight="1" x14ac:dyDescent="0.25">
      <c r="A102" s="324" t="s">
        <v>89</v>
      </c>
      <c r="B102" s="150" t="s">
        <v>223</v>
      </c>
      <c r="C102" s="224" t="s">
        <v>511</v>
      </c>
      <c r="D102" s="140" t="s">
        <v>115</v>
      </c>
      <c r="E102" s="144">
        <v>210000</v>
      </c>
      <c r="F102" s="150" t="s">
        <v>1</v>
      </c>
      <c r="G102" s="182"/>
      <c r="H102" s="197">
        <v>210000</v>
      </c>
      <c r="I102" s="110"/>
      <c r="J102" s="354" t="s">
        <v>517</v>
      </c>
    </row>
    <row r="103" spans="1:12" s="330" customFormat="1" ht="45" customHeight="1" x14ac:dyDescent="0.25">
      <c r="A103" s="26" t="s">
        <v>89</v>
      </c>
      <c r="B103" s="150" t="s">
        <v>226</v>
      </c>
      <c r="C103" s="224" t="s">
        <v>463</v>
      </c>
      <c r="D103" s="150" t="s">
        <v>464</v>
      </c>
      <c r="E103" s="197">
        <v>484167.06</v>
      </c>
      <c r="F103" s="124" t="s">
        <v>2</v>
      </c>
      <c r="G103" s="182"/>
      <c r="H103" s="197">
        <v>484167.06</v>
      </c>
      <c r="I103" s="110"/>
      <c r="J103" s="114" t="s">
        <v>465</v>
      </c>
      <c r="L103" s="333"/>
    </row>
    <row r="104" spans="1:12" x14ac:dyDescent="0.25">
      <c r="A104" s="257"/>
      <c r="B104" s="228"/>
      <c r="C104" s="36" t="s">
        <v>193</v>
      </c>
      <c r="D104" s="228"/>
      <c r="E104" s="297"/>
      <c r="F104" s="124"/>
      <c r="G104" s="29">
        <f>SUM(E98:E103)</f>
        <v>2412338.66</v>
      </c>
      <c r="H104" s="69">
        <f>E98+E99+E100+E101+E102+E103</f>
        <v>2412338.66</v>
      </c>
      <c r="I104" s="114"/>
      <c r="J104" s="114"/>
    </row>
    <row r="105" spans="1:12" s="287" customFormat="1" ht="51" x14ac:dyDescent="0.25">
      <c r="A105" s="77" t="s">
        <v>90</v>
      </c>
      <c r="B105" s="78"/>
      <c r="C105" s="90" t="s">
        <v>140</v>
      </c>
      <c r="D105" s="78"/>
      <c r="E105" s="296"/>
      <c r="F105" s="80"/>
      <c r="G105" s="99">
        <v>20607701.109999999</v>
      </c>
      <c r="H105" s="100"/>
      <c r="I105" s="112" t="s">
        <v>169</v>
      </c>
      <c r="J105" s="286"/>
    </row>
    <row r="106" spans="1:12" ht="51" x14ac:dyDescent="0.25">
      <c r="A106" s="26" t="s">
        <v>90</v>
      </c>
      <c r="B106" s="140" t="s">
        <v>219</v>
      </c>
      <c r="C106" s="128" t="s">
        <v>313</v>
      </c>
      <c r="D106" s="142" t="s">
        <v>120</v>
      </c>
      <c r="E106" s="197">
        <v>423633.78</v>
      </c>
      <c r="F106" s="150" t="s">
        <v>1</v>
      </c>
      <c r="G106" s="171"/>
      <c r="H106" s="182">
        <v>423633.78</v>
      </c>
      <c r="I106" s="110" t="s">
        <v>314</v>
      </c>
      <c r="J106" s="114" t="s">
        <v>377</v>
      </c>
    </row>
    <row r="107" spans="1:12" ht="38.25" x14ac:dyDescent="0.25">
      <c r="A107" s="126" t="s">
        <v>90</v>
      </c>
      <c r="B107" s="127" t="s">
        <v>220</v>
      </c>
      <c r="C107" s="12" t="s">
        <v>438</v>
      </c>
      <c r="D107" s="142" t="s">
        <v>258</v>
      </c>
      <c r="E107" s="144">
        <v>1000000</v>
      </c>
      <c r="F107" s="124" t="s">
        <v>3</v>
      </c>
      <c r="G107" s="140"/>
      <c r="H107" s="144">
        <v>2467904.38</v>
      </c>
      <c r="I107" s="110"/>
      <c r="J107" s="114" t="s">
        <v>439</v>
      </c>
    </row>
    <row r="108" spans="1:12" ht="51" x14ac:dyDescent="0.25">
      <c r="A108" s="126" t="s">
        <v>90</v>
      </c>
      <c r="B108" s="127" t="s">
        <v>220</v>
      </c>
      <c r="C108" s="349" t="s">
        <v>533</v>
      </c>
      <c r="D108" s="178" t="s">
        <v>253</v>
      </c>
      <c r="E108" s="311">
        <v>700000</v>
      </c>
      <c r="F108" s="124" t="s">
        <v>3</v>
      </c>
      <c r="G108" s="145"/>
      <c r="H108" s="135">
        <v>2467904.38</v>
      </c>
      <c r="I108" s="370" t="s">
        <v>592</v>
      </c>
      <c r="J108" s="114" t="s">
        <v>694</v>
      </c>
      <c r="K108" s="28"/>
    </row>
    <row r="109" spans="1:12" ht="63.75" x14ac:dyDescent="0.25">
      <c r="A109" s="126" t="s">
        <v>90</v>
      </c>
      <c r="B109" s="127" t="s">
        <v>220</v>
      </c>
      <c r="C109" s="128" t="s">
        <v>547</v>
      </c>
      <c r="D109" s="142" t="s">
        <v>253</v>
      </c>
      <c r="E109" s="196">
        <v>261231</v>
      </c>
      <c r="F109" s="124" t="s">
        <v>3</v>
      </c>
      <c r="G109" s="157"/>
      <c r="H109" s="144">
        <v>2467904.38</v>
      </c>
      <c r="I109" s="371" t="s">
        <v>594</v>
      </c>
      <c r="J109" s="114" t="s">
        <v>593</v>
      </c>
    </row>
    <row r="110" spans="1:12" ht="51" x14ac:dyDescent="0.25">
      <c r="A110" s="126" t="s">
        <v>90</v>
      </c>
      <c r="B110" s="127" t="s">
        <v>220</v>
      </c>
      <c r="C110" s="128" t="s">
        <v>534</v>
      </c>
      <c r="D110" s="142" t="s">
        <v>306</v>
      </c>
      <c r="E110" s="144">
        <v>205000</v>
      </c>
      <c r="F110" s="124" t="s">
        <v>3</v>
      </c>
      <c r="G110" s="129"/>
      <c r="H110" s="144">
        <v>2467904.38</v>
      </c>
      <c r="I110" s="110" t="s">
        <v>535</v>
      </c>
      <c r="J110" s="114" t="s">
        <v>536</v>
      </c>
    </row>
    <row r="111" spans="1:12" ht="25.5" x14ac:dyDescent="0.25">
      <c r="A111" s="26" t="s">
        <v>90</v>
      </c>
      <c r="B111" s="127" t="s">
        <v>221</v>
      </c>
      <c r="C111" s="155" t="s">
        <v>259</v>
      </c>
      <c r="D111" s="178" t="s">
        <v>243</v>
      </c>
      <c r="E111" s="135">
        <v>500195.55</v>
      </c>
      <c r="F111" s="124" t="s">
        <v>1</v>
      </c>
      <c r="G111" s="356"/>
      <c r="H111" s="146">
        <v>941656.65</v>
      </c>
      <c r="I111" s="110"/>
      <c r="J111" s="114" t="s">
        <v>386</v>
      </c>
    </row>
    <row r="112" spans="1:12" ht="38.25" x14ac:dyDescent="0.25">
      <c r="A112" s="26"/>
      <c r="B112" s="127" t="s">
        <v>221</v>
      </c>
      <c r="C112" s="177" t="s">
        <v>501</v>
      </c>
      <c r="D112" s="156" t="s">
        <v>502</v>
      </c>
      <c r="E112" s="135">
        <v>441461.1</v>
      </c>
      <c r="F112" s="124" t="s">
        <v>2</v>
      </c>
      <c r="G112" s="145"/>
      <c r="H112" s="146">
        <v>941656.65</v>
      </c>
      <c r="I112" s="110" t="s">
        <v>518</v>
      </c>
      <c r="J112" s="114" t="s">
        <v>386</v>
      </c>
    </row>
    <row r="113" spans="1:12" ht="38.25" x14ac:dyDescent="0.25">
      <c r="A113" s="184" t="s">
        <v>90</v>
      </c>
      <c r="B113" s="160" t="s">
        <v>221</v>
      </c>
      <c r="C113" s="185" t="s">
        <v>328</v>
      </c>
      <c r="D113" s="186" t="s">
        <v>138</v>
      </c>
      <c r="E113" s="300">
        <v>100000</v>
      </c>
      <c r="F113" s="164" t="s">
        <v>2</v>
      </c>
      <c r="G113" s="187"/>
      <c r="H113" s="188">
        <v>941656.65</v>
      </c>
      <c r="I113" s="189" t="s">
        <v>329</v>
      </c>
      <c r="J113" s="114" t="s">
        <v>386</v>
      </c>
    </row>
    <row r="114" spans="1:12" ht="51" x14ac:dyDescent="0.25">
      <c r="A114" s="26" t="s">
        <v>90</v>
      </c>
      <c r="B114" s="140" t="s">
        <v>222</v>
      </c>
      <c r="C114" s="128" t="s">
        <v>683</v>
      </c>
      <c r="D114" s="156" t="s">
        <v>125</v>
      </c>
      <c r="E114" s="144">
        <v>2000000</v>
      </c>
      <c r="F114" s="150" t="s">
        <v>2</v>
      </c>
      <c r="G114" s="140"/>
      <c r="H114" s="144">
        <v>2281898.13</v>
      </c>
      <c r="I114" s="110" t="s">
        <v>519</v>
      </c>
      <c r="J114" s="114" t="s">
        <v>382</v>
      </c>
    </row>
    <row r="115" spans="1:12" ht="38.25" x14ac:dyDescent="0.25">
      <c r="A115" s="190" t="s">
        <v>90</v>
      </c>
      <c r="B115" s="138" t="s">
        <v>222</v>
      </c>
      <c r="C115" s="349" t="s">
        <v>649</v>
      </c>
      <c r="D115" s="191" t="s">
        <v>645</v>
      </c>
      <c r="E115" s="311">
        <v>281898.13</v>
      </c>
      <c r="F115" s="148" t="s">
        <v>1</v>
      </c>
      <c r="G115" s="192"/>
      <c r="H115" s="193">
        <v>2281898.13</v>
      </c>
      <c r="I115" s="194" t="s">
        <v>676</v>
      </c>
      <c r="J115" s="114" t="s">
        <v>695</v>
      </c>
    </row>
    <row r="116" spans="1:12" ht="38.25" x14ac:dyDescent="0.25">
      <c r="A116" s="26" t="s">
        <v>90</v>
      </c>
      <c r="B116" s="140" t="s">
        <v>223</v>
      </c>
      <c r="C116" s="128" t="s">
        <v>513</v>
      </c>
      <c r="D116" s="142" t="s">
        <v>115</v>
      </c>
      <c r="E116" s="144">
        <v>2000000</v>
      </c>
      <c r="F116" s="150" t="s">
        <v>2</v>
      </c>
      <c r="G116" s="140"/>
      <c r="H116" s="144">
        <v>1485544.26</v>
      </c>
      <c r="I116" s="110" t="s">
        <v>519</v>
      </c>
      <c r="J116" s="115" t="s">
        <v>379</v>
      </c>
    </row>
    <row r="117" spans="1:12" ht="38.25" x14ac:dyDescent="0.25">
      <c r="A117" s="26" t="s">
        <v>90</v>
      </c>
      <c r="B117" s="140" t="s">
        <v>223</v>
      </c>
      <c r="C117" s="8" t="s">
        <v>514</v>
      </c>
      <c r="D117" s="156" t="s">
        <v>515</v>
      </c>
      <c r="E117" s="144">
        <v>200000</v>
      </c>
      <c r="F117" s="150" t="s">
        <v>4</v>
      </c>
      <c r="G117" s="140"/>
      <c r="H117" s="144">
        <v>153635.84</v>
      </c>
      <c r="I117" s="162" t="s">
        <v>520</v>
      </c>
      <c r="J117" s="115" t="s">
        <v>410</v>
      </c>
    </row>
    <row r="118" spans="1:12" ht="63.75" x14ac:dyDescent="0.25">
      <c r="A118" s="227" t="s">
        <v>90</v>
      </c>
      <c r="B118" s="228" t="s">
        <v>224</v>
      </c>
      <c r="C118" s="12" t="s">
        <v>492</v>
      </c>
      <c r="D118" s="42" t="s">
        <v>496</v>
      </c>
      <c r="E118" s="301">
        <v>1540643.81</v>
      </c>
      <c r="F118" s="229" t="s">
        <v>2</v>
      </c>
      <c r="G118" s="339"/>
      <c r="H118" s="340">
        <v>2271933.5099999998</v>
      </c>
      <c r="I118" s="115"/>
      <c r="J118" s="115" t="s">
        <v>585</v>
      </c>
    </row>
    <row r="119" spans="1:12" ht="51" x14ac:dyDescent="0.25">
      <c r="A119" s="126" t="s">
        <v>90</v>
      </c>
      <c r="B119" s="127" t="s">
        <v>224</v>
      </c>
      <c r="C119" s="110" t="s">
        <v>551</v>
      </c>
      <c r="D119" s="148" t="s">
        <v>118</v>
      </c>
      <c r="E119" s="135">
        <v>731289.7</v>
      </c>
      <c r="F119" s="124" t="s">
        <v>3</v>
      </c>
      <c r="G119" s="129"/>
      <c r="H119" s="136">
        <v>2271933.5099999998</v>
      </c>
      <c r="I119" s="128" t="s">
        <v>552</v>
      </c>
      <c r="J119" s="110" t="s">
        <v>586</v>
      </c>
    </row>
    <row r="120" spans="1:12" ht="38.25" x14ac:dyDescent="0.25">
      <c r="A120" s="126" t="s">
        <v>90</v>
      </c>
      <c r="B120" s="127" t="s">
        <v>226</v>
      </c>
      <c r="C120" s="177" t="s">
        <v>181</v>
      </c>
      <c r="D120" s="142" t="s">
        <v>116</v>
      </c>
      <c r="E120" s="144">
        <v>1500000</v>
      </c>
      <c r="F120" s="124" t="s">
        <v>2</v>
      </c>
      <c r="G120" s="129"/>
      <c r="H120" s="136">
        <v>2823309.19</v>
      </c>
      <c r="I120" s="110" t="s">
        <v>551</v>
      </c>
      <c r="J120" s="114" t="s">
        <v>393</v>
      </c>
      <c r="K120" s="28"/>
    </row>
    <row r="121" spans="1:12" ht="38.25" x14ac:dyDescent="0.25">
      <c r="A121" s="126" t="s">
        <v>90</v>
      </c>
      <c r="B121" s="127" t="s">
        <v>226</v>
      </c>
      <c r="C121" s="177" t="s">
        <v>466</v>
      </c>
      <c r="D121" s="142" t="s">
        <v>216</v>
      </c>
      <c r="E121" s="144">
        <v>985000</v>
      </c>
      <c r="F121" s="124" t="s">
        <v>2</v>
      </c>
      <c r="G121" s="129"/>
      <c r="H121" s="136">
        <v>2823309.19</v>
      </c>
      <c r="I121" s="110"/>
      <c r="J121" s="114" t="s">
        <v>467</v>
      </c>
    </row>
    <row r="122" spans="1:12" ht="38.25" x14ac:dyDescent="0.25">
      <c r="A122" s="126" t="s">
        <v>90</v>
      </c>
      <c r="B122" s="127" t="s">
        <v>226</v>
      </c>
      <c r="C122" s="177" t="s">
        <v>545</v>
      </c>
      <c r="D122" s="156" t="s">
        <v>696</v>
      </c>
      <c r="E122" s="144">
        <v>383309.19</v>
      </c>
      <c r="F122" s="124" t="s">
        <v>2</v>
      </c>
      <c r="G122" s="129"/>
      <c r="H122" s="136">
        <v>2823309.19</v>
      </c>
      <c r="I122" s="110"/>
      <c r="J122" s="114" t="s">
        <v>697</v>
      </c>
    </row>
    <row r="123" spans="1:12" ht="38.25" x14ac:dyDescent="0.25">
      <c r="A123" s="126" t="s">
        <v>90</v>
      </c>
      <c r="B123" s="127" t="s">
        <v>225</v>
      </c>
      <c r="C123" s="128" t="s">
        <v>425</v>
      </c>
      <c r="D123" s="148" t="s">
        <v>433</v>
      </c>
      <c r="E123" s="301">
        <v>537519</v>
      </c>
      <c r="F123" s="124" t="s">
        <v>3</v>
      </c>
      <c r="G123" s="129"/>
      <c r="H123" s="136">
        <f>3037519.33-59033.28</f>
        <v>2978486.0500000003</v>
      </c>
      <c r="I123" s="110"/>
      <c r="J123" s="114" t="s">
        <v>424</v>
      </c>
      <c r="L123" s="28"/>
    </row>
    <row r="124" spans="1:12" ht="38.25" x14ac:dyDescent="0.25">
      <c r="A124" s="126" t="s">
        <v>90</v>
      </c>
      <c r="B124" s="127" t="s">
        <v>225</v>
      </c>
      <c r="C124" s="128" t="s">
        <v>423</v>
      </c>
      <c r="D124" s="127" t="s">
        <v>159</v>
      </c>
      <c r="E124" s="301">
        <v>2440966.7200000002</v>
      </c>
      <c r="F124" s="124" t="s">
        <v>3</v>
      </c>
      <c r="G124" s="129"/>
      <c r="H124" s="136">
        <v>2978486.05</v>
      </c>
      <c r="I124" s="110" t="s">
        <v>602</v>
      </c>
      <c r="J124" s="114" t="s">
        <v>424</v>
      </c>
    </row>
    <row r="125" spans="1:12" ht="63.75" x14ac:dyDescent="0.25">
      <c r="A125" s="126" t="s">
        <v>90</v>
      </c>
      <c r="B125" s="127" t="s">
        <v>227</v>
      </c>
      <c r="C125" s="128" t="s">
        <v>284</v>
      </c>
      <c r="D125" s="127" t="s">
        <v>285</v>
      </c>
      <c r="E125" s="135">
        <v>480014</v>
      </c>
      <c r="F125" s="124" t="s">
        <v>214</v>
      </c>
      <c r="G125" s="372" t="s">
        <v>603</v>
      </c>
      <c r="H125" s="136">
        <v>1279699.31</v>
      </c>
      <c r="I125" s="110" t="s">
        <v>601</v>
      </c>
      <c r="J125" s="114" t="s">
        <v>698</v>
      </c>
      <c r="L125" s="28"/>
    </row>
    <row r="126" spans="1:12" ht="51" x14ac:dyDescent="0.25">
      <c r="A126" s="126" t="s">
        <v>90</v>
      </c>
      <c r="B126" s="127" t="s">
        <v>227</v>
      </c>
      <c r="C126" s="128" t="s">
        <v>447</v>
      </c>
      <c r="D126" s="341" t="s">
        <v>448</v>
      </c>
      <c r="E126" s="297">
        <v>559019.28</v>
      </c>
      <c r="F126" s="124" t="s">
        <v>1</v>
      </c>
      <c r="G126" s="372"/>
      <c r="H126" s="136">
        <v>1279699.31</v>
      </c>
      <c r="I126" s="115" t="s">
        <v>604</v>
      </c>
      <c r="J126" s="114" t="s">
        <v>699</v>
      </c>
      <c r="L126" s="28"/>
    </row>
    <row r="127" spans="1:12" ht="76.5" x14ac:dyDescent="0.25">
      <c r="A127" s="126" t="s">
        <v>90</v>
      </c>
      <c r="B127" s="127" t="s">
        <v>227</v>
      </c>
      <c r="C127" s="128" t="s">
        <v>548</v>
      </c>
      <c r="D127" s="148" t="s">
        <v>449</v>
      </c>
      <c r="E127" s="297">
        <v>240666.03</v>
      </c>
      <c r="F127" s="124" t="s">
        <v>1</v>
      </c>
      <c r="G127" s="372"/>
      <c r="H127" s="136">
        <v>1279699.31</v>
      </c>
      <c r="I127" s="115" t="s">
        <v>605</v>
      </c>
      <c r="J127" s="110" t="s">
        <v>700</v>
      </c>
      <c r="L127" s="28"/>
    </row>
    <row r="128" spans="1:12" ht="28.5" customHeight="1" x14ac:dyDescent="0.25">
      <c r="A128" s="258" t="s">
        <v>90</v>
      </c>
      <c r="B128" s="127" t="s">
        <v>109</v>
      </c>
      <c r="C128" s="128" t="s">
        <v>408</v>
      </c>
      <c r="D128" s="127" t="s">
        <v>109</v>
      </c>
      <c r="E128" s="136">
        <v>3448635.84</v>
      </c>
      <c r="F128" s="124" t="s">
        <v>1</v>
      </c>
      <c r="G128" s="129"/>
      <c r="H128" s="136">
        <v>3448635.84</v>
      </c>
      <c r="I128" s="110" t="s">
        <v>497</v>
      </c>
      <c r="J128" s="114"/>
    </row>
    <row r="129" spans="1:10" x14ac:dyDescent="0.25">
      <c r="A129" s="259"/>
      <c r="B129" s="20"/>
      <c r="C129" s="36" t="s">
        <v>193</v>
      </c>
      <c r="D129" s="20"/>
      <c r="E129" s="312"/>
      <c r="F129" s="124"/>
      <c r="G129" s="55">
        <f>SUM(E106:E128)</f>
        <v>20960483.129999999</v>
      </c>
      <c r="H129" s="68"/>
      <c r="I129" s="116"/>
      <c r="J129" s="114"/>
    </row>
    <row r="130" spans="1:10" s="287" customFormat="1" ht="38.25" x14ac:dyDescent="0.25">
      <c r="A130" s="101" t="s">
        <v>91</v>
      </c>
      <c r="B130" s="102"/>
      <c r="C130" s="85" t="s">
        <v>141</v>
      </c>
      <c r="D130" s="102"/>
      <c r="E130" s="313"/>
      <c r="F130" s="80"/>
      <c r="G130" s="103">
        <v>7958694.1200000001</v>
      </c>
      <c r="H130" s="104"/>
      <c r="I130" s="112" t="s">
        <v>170</v>
      </c>
      <c r="J130" s="286"/>
    </row>
    <row r="131" spans="1:10" ht="25.5" x14ac:dyDescent="0.25">
      <c r="A131" s="16" t="s">
        <v>91</v>
      </c>
      <c r="B131" s="9" t="s">
        <v>219</v>
      </c>
      <c r="C131" s="12" t="s">
        <v>195</v>
      </c>
      <c r="D131" s="42" t="s">
        <v>120</v>
      </c>
      <c r="E131" s="314">
        <v>700000</v>
      </c>
      <c r="F131" s="124" t="s">
        <v>5</v>
      </c>
      <c r="G131" s="33"/>
      <c r="H131" s="260">
        <v>700000</v>
      </c>
      <c r="I131" s="116"/>
      <c r="J131" s="115" t="s">
        <v>379</v>
      </c>
    </row>
    <row r="132" spans="1:10" ht="51" x14ac:dyDescent="0.25">
      <c r="A132" s="195" t="s">
        <v>91</v>
      </c>
      <c r="B132" s="142" t="s">
        <v>225</v>
      </c>
      <c r="C132" s="134" t="s">
        <v>646</v>
      </c>
      <c r="D132" s="332" t="s">
        <v>230</v>
      </c>
      <c r="E132" s="196">
        <v>1599000</v>
      </c>
      <c r="F132" s="124" t="s">
        <v>2</v>
      </c>
      <c r="G132" s="129"/>
      <c r="H132" s="136">
        <v>2000000</v>
      </c>
      <c r="I132" s="110" t="s">
        <v>674</v>
      </c>
      <c r="J132" s="114" t="s">
        <v>701</v>
      </c>
    </row>
    <row r="133" spans="1:10" ht="25.5" x14ac:dyDescent="0.25">
      <c r="A133" s="195" t="s">
        <v>91</v>
      </c>
      <c r="B133" s="142" t="s">
        <v>225</v>
      </c>
      <c r="C133" s="134" t="s">
        <v>672</v>
      </c>
      <c r="D133" s="150" t="s">
        <v>159</v>
      </c>
      <c r="E133" s="196">
        <v>401000</v>
      </c>
      <c r="F133" s="124" t="s">
        <v>3</v>
      </c>
      <c r="G133" s="129"/>
      <c r="H133" s="136">
        <v>2000000</v>
      </c>
      <c r="I133" s="110" t="s">
        <v>673</v>
      </c>
      <c r="J133" s="114" t="s">
        <v>702</v>
      </c>
    </row>
    <row r="134" spans="1:10" ht="25.5" x14ac:dyDescent="0.25">
      <c r="A134" s="195" t="s">
        <v>91</v>
      </c>
      <c r="B134" s="142" t="s">
        <v>222</v>
      </c>
      <c r="C134" s="128" t="s">
        <v>237</v>
      </c>
      <c r="D134" s="156" t="s">
        <v>172</v>
      </c>
      <c r="E134" s="196">
        <v>2100000</v>
      </c>
      <c r="F134" s="124" t="s">
        <v>3</v>
      </c>
      <c r="G134" s="157"/>
      <c r="H134" s="158">
        <v>2100000</v>
      </c>
      <c r="I134" s="203"/>
      <c r="J134" s="115" t="s">
        <v>379</v>
      </c>
    </row>
    <row r="135" spans="1:10" ht="25.5" x14ac:dyDescent="0.25">
      <c r="A135" s="195" t="s">
        <v>91</v>
      </c>
      <c r="B135" s="142" t="s">
        <v>226</v>
      </c>
      <c r="C135" s="128" t="s">
        <v>579</v>
      </c>
      <c r="D135" s="156" t="s">
        <v>546</v>
      </c>
      <c r="E135" s="196">
        <v>867117.81</v>
      </c>
      <c r="F135" s="124" t="s">
        <v>1</v>
      </c>
      <c r="G135" s="157"/>
      <c r="H135" s="196">
        <v>867117.81</v>
      </c>
      <c r="I135" s="128" t="s">
        <v>580</v>
      </c>
      <c r="J135" s="115" t="s">
        <v>563</v>
      </c>
    </row>
    <row r="136" spans="1:10" ht="38.25" x14ac:dyDescent="0.25">
      <c r="A136" s="195" t="s">
        <v>91</v>
      </c>
      <c r="B136" s="142" t="s">
        <v>109</v>
      </c>
      <c r="C136" s="128" t="s">
        <v>587</v>
      </c>
      <c r="D136" s="142" t="s">
        <v>109</v>
      </c>
      <c r="E136" s="196">
        <v>2290000</v>
      </c>
      <c r="F136" s="124" t="s">
        <v>3</v>
      </c>
      <c r="G136" s="157"/>
      <c r="H136" s="196">
        <v>2290000</v>
      </c>
      <c r="I136" s="203" t="s">
        <v>521</v>
      </c>
      <c r="J136" s="125" t="s">
        <v>422</v>
      </c>
    </row>
    <row r="137" spans="1:10" x14ac:dyDescent="0.25">
      <c r="A137" s="10"/>
      <c r="B137" s="20"/>
      <c r="C137" s="49" t="s">
        <v>193</v>
      </c>
      <c r="D137" s="20"/>
      <c r="E137" s="314"/>
      <c r="F137" s="124"/>
      <c r="G137" s="261">
        <f>SUM(E131:E136)</f>
        <v>7957117.8100000005</v>
      </c>
      <c r="H137" s="262"/>
      <c r="I137" s="116"/>
      <c r="J137" s="114"/>
    </row>
    <row r="138" spans="1:10" s="287" customFormat="1" ht="38.25" x14ac:dyDescent="0.25">
      <c r="A138" s="101" t="s">
        <v>93</v>
      </c>
      <c r="B138" s="102"/>
      <c r="C138" s="85" t="s">
        <v>130</v>
      </c>
      <c r="D138" s="102"/>
      <c r="E138" s="313"/>
      <c r="F138" s="80"/>
      <c r="G138" s="91">
        <v>12883589.68</v>
      </c>
      <c r="H138" s="105"/>
      <c r="I138" s="112" t="s">
        <v>211</v>
      </c>
      <c r="J138" s="288"/>
    </row>
    <row r="139" spans="1:10" ht="25.5" x14ac:dyDescent="0.25">
      <c r="A139" s="10" t="s">
        <v>93</v>
      </c>
      <c r="B139" s="9" t="s">
        <v>109</v>
      </c>
      <c r="C139" s="49" t="s">
        <v>197</v>
      </c>
      <c r="D139" s="9" t="s">
        <v>109</v>
      </c>
      <c r="E139" s="312">
        <v>3889589.68</v>
      </c>
      <c r="F139" s="124" t="s">
        <v>3</v>
      </c>
      <c r="G139" s="32"/>
      <c r="H139" s="50">
        <v>12883589.68</v>
      </c>
      <c r="I139" s="114"/>
      <c r="J139" s="115" t="s">
        <v>379</v>
      </c>
    </row>
    <row r="140" spans="1:10" ht="25.5" x14ac:dyDescent="0.25">
      <c r="A140" s="10" t="s">
        <v>93</v>
      </c>
      <c r="B140" s="9" t="s">
        <v>109</v>
      </c>
      <c r="C140" s="49" t="s">
        <v>373</v>
      </c>
      <c r="D140" s="9" t="s">
        <v>109</v>
      </c>
      <c r="E140" s="312">
        <v>3900000</v>
      </c>
      <c r="F140" s="124" t="s">
        <v>3</v>
      </c>
      <c r="G140" s="32"/>
      <c r="H140" s="50">
        <v>12883589.68</v>
      </c>
      <c r="I140" s="114" t="s">
        <v>372</v>
      </c>
      <c r="J140" s="115" t="s">
        <v>379</v>
      </c>
    </row>
    <row r="141" spans="1:10" ht="44.25" customHeight="1" x14ac:dyDescent="0.25">
      <c r="A141" s="10" t="s">
        <v>93</v>
      </c>
      <c r="B141" s="9" t="s">
        <v>109</v>
      </c>
      <c r="C141" s="49" t="s">
        <v>374</v>
      </c>
      <c r="D141" s="9" t="s">
        <v>109</v>
      </c>
      <c r="E141" s="312">
        <v>3900000</v>
      </c>
      <c r="F141" s="124" t="s">
        <v>3</v>
      </c>
      <c r="G141" s="32"/>
      <c r="H141" s="50">
        <v>12883589.68</v>
      </c>
      <c r="I141" s="114" t="s">
        <v>372</v>
      </c>
      <c r="J141" s="115" t="s">
        <v>379</v>
      </c>
    </row>
    <row r="142" spans="1:10" ht="49.5" customHeight="1" x14ac:dyDescent="0.25">
      <c r="A142" s="10" t="s">
        <v>93</v>
      </c>
      <c r="B142" s="9" t="s">
        <v>109</v>
      </c>
      <c r="C142" s="49" t="s">
        <v>370</v>
      </c>
      <c r="D142" s="9" t="s">
        <v>368</v>
      </c>
      <c r="E142" s="312">
        <v>1200000</v>
      </c>
      <c r="F142" s="124" t="s">
        <v>5</v>
      </c>
      <c r="G142" s="32"/>
      <c r="H142" s="50">
        <v>12883589.68</v>
      </c>
      <c r="I142" s="114" t="s">
        <v>371</v>
      </c>
      <c r="J142" s="115" t="s">
        <v>416</v>
      </c>
    </row>
    <row r="143" spans="1:10" ht="86.25" customHeight="1" x14ac:dyDescent="0.25">
      <c r="A143" s="10" t="s">
        <v>93</v>
      </c>
      <c r="B143" s="20" t="s">
        <v>109</v>
      </c>
      <c r="C143" s="25" t="s">
        <v>163</v>
      </c>
      <c r="D143" s="20" t="s">
        <v>109</v>
      </c>
      <c r="E143" s="312">
        <v>3000000</v>
      </c>
      <c r="F143" s="124" t="s">
        <v>6</v>
      </c>
      <c r="G143" s="32"/>
      <c r="H143" s="50">
        <v>12883589.68</v>
      </c>
      <c r="I143" s="114" t="s">
        <v>369</v>
      </c>
      <c r="J143" s="115" t="s">
        <v>379</v>
      </c>
    </row>
    <row r="144" spans="1:10" x14ac:dyDescent="0.25">
      <c r="A144" s="10"/>
      <c r="B144" s="20"/>
      <c r="C144" s="36" t="s">
        <v>193</v>
      </c>
      <c r="D144" s="20"/>
      <c r="E144" s="312"/>
      <c r="F144" s="124"/>
      <c r="G144" s="255">
        <f>E139+E140+E141+E142</f>
        <v>12889589.68</v>
      </c>
      <c r="H144" s="263"/>
      <c r="I144" s="114"/>
      <c r="J144" s="114"/>
    </row>
    <row r="145" spans="1:12" s="287" customFormat="1" ht="89.25" customHeight="1" x14ac:dyDescent="0.25">
      <c r="A145" s="101" t="s">
        <v>94</v>
      </c>
      <c r="B145" s="102"/>
      <c r="C145" s="106" t="s">
        <v>51</v>
      </c>
      <c r="D145" s="102"/>
      <c r="E145" s="313"/>
      <c r="F145" s="80"/>
      <c r="G145" s="103">
        <v>4775196.75</v>
      </c>
      <c r="H145" s="104"/>
      <c r="I145" s="120" t="s">
        <v>210</v>
      </c>
      <c r="J145" s="286"/>
      <c r="K145" s="351"/>
    </row>
    <row r="146" spans="1:12" ht="35.25" customHeight="1" x14ac:dyDescent="0.25">
      <c r="A146" s="195" t="s">
        <v>94</v>
      </c>
      <c r="B146" s="142" t="s">
        <v>224</v>
      </c>
      <c r="C146" s="25" t="s">
        <v>525</v>
      </c>
      <c r="D146" s="156" t="s">
        <v>118</v>
      </c>
      <c r="E146" s="144">
        <v>1525784.29</v>
      </c>
      <c r="F146" s="124" t="s">
        <v>4</v>
      </c>
      <c r="G146" s="182"/>
      <c r="H146" s="197">
        <v>1525784.29</v>
      </c>
      <c r="I146" s="329"/>
      <c r="J146" s="115" t="s">
        <v>490</v>
      </c>
    </row>
    <row r="147" spans="1:12" ht="47.25" customHeight="1" x14ac:dyDescent="0.25">
      <c r="A147" s="198" t="s">
        <v>94</v>
      </c>
      <c r="B147" s="142" t="s">
        <v>222</v>
      </c>
      <c r="C147" s="25" t="s">
        <v>527</v>
      </c>
      <c r="D147" s="156" t="s">
        <v>215</v>
      </c>
      <c r="E147" s="196">
        <v>1500000</v>
      </c>
      <c r="F147" s="124" t="s">
        <v>2</v>
      </c>
      <c r="G147" s="182"/>
      <c r="H147" s="197">
        <v>1500000</v>
      </c>
      <c r="I147" s="110" t="s">
        <v>519</v>
      </c>
      <c r="J147" s="115" t="s">
        <v>379</v>
      </c>
    </row>
    <row r="148" spans="1:12" ht="47.25" customHeight="1" x14ac:dyDescent="0.25">
      <c r="A148" s="198" t="s">
        <v>94</v>
      </c>
      <c r="B148" s="142" t="s">
        <v>226</v>
      </c>
      <c r="C148" s="134" t="s">
        <v>469</v>
      </c>
      <c r="D148" s="140" t="s">
        <v>298</v>
      </c>
      <c r="E148" s="196">
        <v>220743</v>
      </c>
      <c r="F148" s="124" t="s">
        <v>5</v>
      </c>
      <c r="G148" s="182"/>
      <c r="H148" s="197">
        <v>1000000</v>
      </c>
      <c r="I148" s="110"/>
      <c r="J148" s="114" t="s">
        <v>470</v>
      </c>
      <c r="K148" s="28"/>
    </row>
    <row r="149" spans="1:12" ht="47.25" customHeight="1" x14ac:dyDescent="0.25">
      <c r="A149" s="198" t="s">
        <v>94</v>
      </c>
      <c r="B149" s="142" t="s">
        <v>226</v>
      </c>
      <c r="C149" s="25" t="s">
        <v>524</v>
      </c>
      <c r="D149" s="140" t="s">
        <v>295</v>
      </c>
      <c r="E149" s="196">
        <v>300000</v>
      </c>
      <c r="F149" s="124" t="s">
        <v>5</v>
      </c>
      <c r="G149" s="140"/>
      <c r="H149" s="197">
        <v>1000000</v>
      </c>
      <c r="I149" s="110" t="s">
        <v>519</v>
      </c>
      <c r="J149" s="114" t="s">
        <v>392</v>
      </c>
    </row>
    <row r="150" spans="1:12" ht="47.25" customHeight="1" x14ac:dyDescent="0.25">
      <c r="A150" s="198" t="s">
        <v>94</v>
      </c>
      <c r="B150" s="142" t="s">
        <v>226</v>
      </c>
      <c r="C150" s="25" t="s">
        <v>468</v>
      </c>
      <c r="D150" s="140" t="s">
        <v>400</v>
      </c>
      <c r="E150" s="196">
        <v>205297.31</v>
      </c>
      <c r="F150" s="124" t="s">
        <v>5</v>
      </c>
      <c r="G150" s="140"/>
      <c r="H150" s="197">
        <v>1000000</v>
      </c>
      <c r="I150" s="110"/>
      <c r="J150" s="114" t="s">
        <v>471</v>
      </c>
      <c r="K150" s="28"/>
    </row>
    <row r="151" spans="1:12" ht="47.25" customHeight="1" x14ac:dyDescent="0.25">
      <c r="A151" s="198" t="s">
        <v>94</v>
      </c>
      <c r="B151" s="142" t="s">
        <v>226</v>
      </c>
      <c r="C151" s="25" t="s">
        <v>526</v>
      </c>
      <c r="D151" s="140" t="s">
        <v>472</v>
      </c>
      <c r="E151" s="196">
        <v>273969.69</v>
      </c>
      <c r="F151" s="124" t="s">
        <v>5</v>
      </c>
      <c r="G151" s="140"/>
      <c r="H151" s="197">
        <v>1000000</v>
      </c>
      <c r="I151" s="110" t="s">
        <v>519</v>
      </c>
      <c r="J151" s="114" t="s">
        <v>471</v>
      </c>
      <c r="K151" s="28"/>
      <c r="L151" s="28"/>
    </row>
    <row r="152" spans="1:12" ht="47.25" customHeight="1" x14ac:dyDescent="0.25">
      <c r="A152" s="198" t="s">
        <v>94</v>
      </c>
      <c r="B152" s="142" t="s">
        <v>220</v>
      </c>
      <c r="C152" s="25" t="s">
        <v>522</v>
      </c>
      <c r="D152" s="142" t="s">
        <v>440</v>
      </c>
      <c r="E152" s="143">
        <v>214000</v>
      </c>
      <c r="F152" s="124" t="s">
        <v>4</v>
      </c>
      <c r="G152" s="140"/>
      <c r="H152" s="197">
        <v>492484.03</v>
      </c>
      <c r="I152" s="110" t="s">
        <v>519</v>
      </c>
      <c r="J152" s="114" t="s">
        <v>435</v>
      </c>
    </row>
    <row r="153" spans="1:12" ht="47.25" customHeight="1" x14ac:dyDescent="0.25">
      <c r="A153" s="198" t="s">
        <v>94</v>
      </c>
      <c r="B153" s="142" t="s">
        <v>220</v>
      </c>
      <c r="C153" s="25" t="s">
        <v>523</v>
      </c>
      <c r="D153" s="142" t="s">
        <v>308</v>
      </c>
      <c r="E153" s="143">
        <v>278484.03000000003</v>
      </c>
      <c r="F153" s="124" t="s">
        <v>4</v>
      </c>
      <c r="G153" s="140"/>
      <c r="H153" s="197">
        <v>492484.03</v>
      </c>
      <c r="I153" s="110" t="s">
        <v>519</v>
      </c>
      <c r="J153" s="114" t="s">
        <v>435</v>
      </c>
    </row>
    <row r="154" spans="1:12" ht="47.25" customHeight="1" x14ac:dyDescent="0.25">
      <c r="A154" s="198" t="s">
        <v>94</v>
      </c>
      <c r="B154" s="142" t="s">
        <v>227</v>
      </c>
      <c r="C154" s="25" t="s">
        <v>576</v>
      </c>
      <c r="D154" s="39" t="s">
        <v>285</v>
      </c>
      <c r="E154" s="69">
        <v>256927.73</v>
      </c>
      <c r="F154" s="342" t="s">
        <v>4</v>
      </c>
      <c r="G154" s="140"/>
      <c r="H154" s="197">
        <v>256927.73</v>
      </c>
      <c r="I154" s="110" t="s">
        <v>519</v>
      </c>
      <c r="J154" s="114" t="s">
        <v>569</v>
      </c>
    </row>
    <row r="155" spans="1:12" x14ac:dyDescent="0.25">
      <c r="A155" s="195"/>
      <c r="B155" s="142"/>
      <c r="C155" s="169" t="s">
        <v>193</v>
      </c>
      <c r="D155" s="142"/>
      <c r="E155" s="196"/>
      <c r="F155" s="124"/>
      <c r="G155" s="264">
        <f>SUM(E146:E154)</f>
        <v>4775206.0500000007</v>
      </c>
      <c r="H155" s="265"/>
      <c r="I155" s="203"/>
      <c r="J155" s="114"/>
    </row>
    <row r="156" spans="1:12" s="287" customFormat="1" ht="44.25" customHeight="1" x14ac:dyDescent="0.25">
      <c r="A156" s="101" t="s">
        <v>52</v>
      </c>
      <c r="B156" s="102"/>
      <c r="C156" s="85" t="s">
        <v>131</v>
      </c>
      <c r="D156" s="102"/>
      <c r="E156" s="313"/>
      <c r="F156" s="80"/>
      <c r="G156" s="103">
        <v>747029.17</v>
      </c>
      <c r="H156" s="104"/>
      <c r="I156" s="112" t="s">
        <v>198</v>
      </c>
      <c r="J156" s="286"/>
    </row>
    <row r="157" spans="1:12" ht="51" customHeight="1" x14ac:dyDescent="0.25">
      <c r="A157" s="10" t="s">
        <v>52</v>
      </c>
      <c r="B157" s="9" t="s">
        <v>109</v>
      </c>
      <c r="C157" s="8" t="s">
        <v>375</v>
      </c>
      <c r="D157" s="9" t="s">
        <v>109</v>
      </c>
      <c r="E157" s="312">
        <v>373514.59</v>
      </c>
      <c r="F157" s="124" t="s">
        <v>1</v>
      </c>
      <c r="G157" s="32"/>
      <c r="H157" s="67">
        <v>747029.18</v>
      </c>
      <c r="I157" s="116"/>
      <c r="J157" s="115" t="s">
        <v>379</v>
      </c>
    </row>
    <row r="158" spans="1:12" ht="51" customHeight="1" x14ac:dyDescent="0.25">
      <c r="A158" s="10" t="s">
        <v>52</v>
      </c>
      <c r="B158" s="9" t="s">
        <v>109</v>
      </c>
      <c r="C158" s="8" t="s">
        <v>376</v>
      </c>
      <c r="D158" s="9" t="s">
        <v>109</v>
      </c>
      <c r="E158" s="312">
        <v>373514.59</v>
      </c>
      <c r="F158" s="124" t="s">
        <v>1</v>
      </c>
      <c r="G158" s="32"/>
      <c r="H158" s="67">
        <v>747029.18</v>
      </c>
      <c r="I158" s="116"/>
      <c r="J158" s="115" t="s">
        <v>379</v>
      </c>
    </row>
    <row r="159" spans="1:12" x14ac:dyDescent="0.25">
      <c r="A159" s="10"/>
      <c r="B159" s="9"/>
      <c r="C159" s="36" t="s">
        <v>193</v>
      </c>
      <c r="D159" s="9"/>
      <c r="E159" s="312"/>
      <c r="F159" s="124"/>
      <c r="G159" s="37">
        <f>SUM(E157:E158)</f>
        <v>747029.18</v>
      </c>
      <c r="H159" s="173"/>
      <c r="I159" s="116"/>
      <c r="J159" s="114"/>
    </row>
    <row r="160" spans="1:12" s="287" customFormat="1" ht="41.25" customHeight="1" x14ac:dyDescent="0.25">
      <c r="A160" s="101" t="s">
        <v>54</v>
      </c>
      <c r="B160" s="102"/>
      <c r="C160" s="85" t="s">
        <v>142</v>
      </c>
      <c r="D160" s="102"/>
      <c r="E160" s="313"/>
      <c r="F160" s="80"/>
      <c r="G160" s="103">
        <v>19273902.350000001</v>
      </c>
      <c r="H160" s="104">
        <v>23413669.41</v>
      </c>
      <c r="I160" s="112"/>
      <c r="J160" s="286"/>
    </row>
    <row r="161" spans="1:10" ht="33.75" customHeight="1" x14ac:dyDescent="0.25">
      <c r="A161" s="26" t="s">
        <v>54</v>
      </c>
      <c r="B161" s="142" t="s">
        <v>109</v>
      </c>
      <c r="C161" s="128" t="s">
        <v>119</v>
      </c>
      <c r="D161" s="142" t="s">
        <v>109</v>
      </c>
      <c r="E161" s="144">
        <v>4100000</v>
      </c>
      <c r="F161" s="124" t="s">
        <v>5</v>
      </c>
      <c r="G161" s="140"/>
      <c r="H161" s="144">
        <v>7100000</v>
      </c>
      <c r="I161" s="203"/>
      <c r="J161" s="115" t="s">
        <v>379</v>
      </c>
    </row>
    <row r="162" spans="1:10" ht="33.75" customHeight="1" x14ac:dyDescent="0.25">
      <c r="A162" s="26" t="s">
        <v>54</v>
      </c>
      <c r="B162" s="178" t="s">
        <v>109</v>
      </c>
      <c r="C162" s="52" t="s">
        <v>419</v>
      </c>
      <c r="D162" s="142" t="s">
        <v>109</v>
      </c>
      <c r="E162" s="323">
        <v>1500000</v>
      </c>
      <c r="F162" s="150" t="s">
        <v>3</v>
      </c>
      <c r="G162" s="204"/>
      <c r="H162" s="144">
        <v>7100000</v>
      </c>
      <c r="I162" s="203"/>
      <c r="J162" s="125" t="s">
        <v>422</v>
      </c>
    </row>
    <row r="163" spans="1:10" ht="33.75" customHeight="1" x14ac:dyDescent="0.25">
      <c r="A163" s="26" t="s">
        <v>54</v>
      </c>
      <c r="B163" s="178" t="s">
        <v>109</v>
      </c>
      <c r="C163" s="52" t="s">
        <v>420</v>
      </c>
      <c r="D163" s="142" t="s">
        <v>109</v>
      </c>
      <c r="E163" s="196">
        <v>1500000</v>
      </c>
      <c r="F163" s="150" t="s">
        <v>3</v>
      </c>
      <c r="G163" s="204"/>
      <c r="H163" s="144">
        <v>7100000</v>
      </c>
      <c r="I163" s="203"/>
      <c r="J163" s="125" t="s">
        <v>422</v>
      </c>
    </row>
    <row r="164" spans="1:10" ht="33.75" customHeight="1" x14ac:dyDescent="0.25">
      <c r="A164" s="184" t="s">
        <v>54</v>
      </c>
      <c r="B164" s="199" t="s">
        <v>219</v>
      </c>
      <c r="C164" s="163" t="s">
        <v>458</v>
      </c>
      <c r="D164" s="186" t="s">
        <v>349</v>
      </c>
      <c r="E164" s="315">
        <v>310123</v>
      </c>
      <c r="F164" s="205" t="s">
        <v>0</v>
      </c>
      <c r="G164" s="206"/>
      <c r="H164" s="125">
        <v>620260.02</v>
      </c>
      <c r="I164" s="162"/>
      <c r="J164" s="114" t="s">
        <v>456</v>
      </c>
    </row>
    <row r="165" spans="1:10" ht="33.75" customHeight="1" x14ac:dyDescent="0.25">
      <c r="A165" s="26" t="s">
        <v>54</v>
      </c>
      <c r="B165" s="178" t="s">
        <v>219</v>
      </c>
      <c r="C165" s="128" t="s">
        <v>350</v>
      </c>
      <c r="D165" s="142" t="s">
        <v>315</v>
      </c>
      <c r="E165" s="315">
        <v>310123</v>
      </c>
      <c r="F165" s="150" t="s">
        <v>0</v>
      </c>
      <c r="G165" s="206"/>
      <c r="H165" s="125">
        <v>620260.02</v>
      </c>
      <c r="I165" s="207"/>
      <c r="J165" s="114" t="s">
        <v>456</v>
      </c>
    </row>
    <row r="166" spans="1:10" ht="33.75" customHeight="1" x14ac:dyDescent="0.25">
      <c r="A166" s="26" t="s">
        <v>54</v>
      </c>
      <c r="B166" s="127" t="s">
        <v>220</v>
      </c>
      <c r="C166" s="12" t="s">
        <v>597</v>
      </c>
      <c r="D166" s="142" t="s">
        <v>257</v>
      </c>
      <c r="E166" s="350">
        <v>256275.25</v>
      </c>
      <c r="F166" s="124" t="s">
        <v>3</v>
      </c>
      <c r="G166" s="129"/>
      <c r="H166" s="136">
        <v>2006275.25</v>
      </c>
      <c r="I166" s="110" t="s">
        <v>596</v>
      </c>
      <c r="J166" s="114" t="s">
        <v>595</v>
      </c>
    </row>
    <row r="167" spans="1:10" ht="33.75" customHeight="1" x14ac:dyDescent="0.25">
      <c r="A167" s="26" t="s">
        <v>54</v>
      </c>
      <c r="B167" s="127" t="s">
        <v>220</v>
      </c>
      <c r="C167" s="343" t="s">
        <v>443</v>
      </c>
      <c r="D167" s="142" t="s">
        <v>255</v>
      </c>
      <c r="E167" s="350">
        <v>250000</v>
      </c>
      <c r="F167" s="124" t="s">
        <v>1</v>
      </c>
      <c r="G167" s="129"/>
      <c r="H167" s="136">
        <v>2006275.25</v>
      </c>
      <c r="I167" s="110"/>
      <c r="J167" s="114" t="s">
        <v>441</v>
      </c>
    </row>
    <row r="168" spans="1:10" ht="33.75" customHeight="1" x14ac:dyDescent="0.25">
      <c r="A168" s="26" t="s">
        <v>54</v>
      </c>
      <c r="B168" s="127" t="s">
        <v>220</v>
      </c>
      <c r="C168" s="344" t="s">
        <v>307</v>
      </c>
      <c r="D168" s="142" t="s">
        <v>308</v>
      </c>
      <c r="E168" s="350">
        <v>1500000</v>
      </c>
      <c r="F168" s="124" t="s">
        <v>5</v>
      </c>
      <c r="G168" s="129"/>
      <c r="H168" s="136">
        <v>2006275.25</v>
      </c>
      <c r="I168" s="110"/>
      <c r="J168" s="114" t="s">
        <v>441</v>
      </c>
    </row>
    <row r="169" spans="1:10" ht="33.75" customHeight="1" x14ac:dyDescent="0.25">
      <c r="A169" s="131" t="s">
        <v>54</v>
      </c>
      <c r="B169" s="127" t="s">
        <v>221</v>
      </c>
      <c r="C169" s="128" t="s">
        <v>245</v>
      </c>
      <c r="D169" s="142" t="s">
        <v>243</v>
      </c>
      <c r="E169" s="135">
        <v>404838.03</v>
      </c>
      <c r="F169" s="124" t="s">
        <v>1</v>
      </c>
      <c r="G169" s="129"/>
      <c r="H169" s="136">
        <v>690260.26</v>
      </c>
      <c r="I169" s="200"/>
      <c r="J169" s="345" t="s">
        <v>460</v>
      </c>
    </row>
    <row r="170" spans="1:10" ht="33.75" customHeight="1" x14ac:dyDescent="0.25">
      <c r="A170" s="131" t="s">
        <v>54</v>
      </c>
      <c r="B170" s="127" t="s">
        <v>221</v>
      </c>
      <c r="C170" s="128" t="s">
        <v>246</v>
      </c>
      <c r="D170" s="201" t="s">
        <v>244</v>
      </c>
      <c r="E170" s="135">
        <v>285421.98</v>
      </c>
      <c r="F170" s="124" t="s">
        <v>1</v>
      </c>
      <c r="G170" s="129"/>
      <c r="H170" s="136">
        <v>690260.26</v>
      </c>
      <c r="I170" s="110"/>
      <c r="J170" s="114" t="s">
        <v>386</v>
      </c>
    </row>
    <row r="171" spans="1:10" ht="33.75" customHeight="1" x14ac:dyDescent="0.25">
      <c r="A171" s="202" t="s">
        <v>54</v>
      </c>
      <c r="B171" s="127" t="s">
        <v>222</v>
      </c>
      <c r="C171" s="128" t="s">
        <v>684</v>
      </c>
      <c r="D171" s="40" t="s">
        <v>238</v>
      </c>
      <c r="E171" s="144">
        <v>650000.18000000005</v>
      </c>
      <c r="F171" s="124" t="s">
        <v>4</v>
      </c>
      <c r="G171" s="129"/>
      <c r="H171" s="136">
        <v>1472694.18</v>
      </c>
      <c r="I171" s="110" t="s">
        <v>685</v>
      </c>
      <c r="J171" s="114" t="s">
        <v>429</v>
      </c>
    </row>
    <row r="172" spans="1:10" ht="33.75" customHeight="1" x14ac:dyDescent="0.25">
      <c r="A172" s="202" t="s">
        <v>54</v>
      </c>
      <c r="B172" s="127" t="s">
        <v>222</v>
      </c>
      <c r="C172" s="47" t="s">
        <v>503</v>
      </c>
      <c r="D172" s="51" t="s">
        <v>504</v>
      </c>
      <c r="E172" s="135">
        <v>480847</v>
      </c>
      <c r="F172" s="124" t="s">
        <v>4</v>
      </c>
      <c r="G172" s="129"/>
      <c r="H172" s="136">
        <v>1472694.18</v>
      </c>
      <c r="I172" s="110"/>
      <c r="J172" s="52" t="s">
        <v>505</v>
      </c>
    </row>
    <row r="173" spans="1:10" ht="33.75" customHeight="1" x14ac:dyDescent="0.25">
      <c r="A173" s="202" t="s">
        <v>54</v>
      </c>
      <c r="B173" s="127" t="s">
        <v>222</v>
      </c>
      <c r="C173" s="12" t="s">
        <v>725</v>
      </c>
      <c r="D173" s="42" t="s">
        <v>172</v>
      </c>
      <c r="E173" s="297">
        <v>341847</v>
      </c>
      <c r="F173" s="124" t="s">
        <v>4</v>
      </c>
      <c r="G173" s="129"/>
      <c r="H173" s="136">
        <v>1472694.18</v>
      </c>
      <c r="I173" s="162"/>
      <c r="J173" s="52" t="s">
        <v>430</v>
      </c>
    </row>
    <row r="174" spans="1:10" ht="33.75" customHeight="1" x14ac:dyDescent="0.25">
      <c r="A174" s="202" t="s">
        <v>54</v>
      </c>
      <c r="B174" s="127" t="s">
        <v>223</v>
      </c>
      <c r="C174" s="128" t="s">
        <v>363</v>
      </c>
      <c r="D174" s="159" t="s">
        <v>115</v>
      </c>
      <c r="E174" s="136">
        <v>476206.68</v>
      </c>
      <c r="F174" s="124" t="s">
        <v>5</v>
      </c>
      <c r="G174" s="129"/>
      <c r="H174" s="136">
        <v>575825.57999999996</v>
      </c>
      <c r="I174" s="110"/>
      <c r="J174" s="114" t="s">
        <v>410</v>
      </c>
    </row>
    <row r="175" spans="1:10" ht="50.25" customHeight="1" x14ac:dyDescent="0.25">
      <c r="A175" s="202" t="s">
        <v>54</v>
      </c>
      <c r="B175" s="127" t="s">
        <v>223</v>
      </c>
      <c r="C175" s="128" t="s">
        <v>529</v>
      </c>
      <c r="D175" s="159" t="s">
        <v>286</v>
      </c>
      <c r="E175" s="136">
        <v>628505.22</v>
      </c>
      <c r="F175" s="124" t="s">
        <v>0</v>
      </c>
      <c r="G175" s="129"/>
      <c r="H175" s="136">
        <v>628505.22</v>
      </c>
      <c r="I175" s="110"/>
      <c r="J175" s="114" t="s">
        <v>528</v>
      </c>
    </row>
    <row r="176" spans="1:10" ht="33.75" customHeight="1" x14ac:dyDescent="0.25">
      <c r="A176" s="26" t="s">
        <v>54</v>
      </c>
      <c r="B176" s="127" t="s">
        <v>224</v>
      </c>
      <c r="C176" s="128" t="s">
        <v>267</v>
      </c>
      <c r="D176" s="148" t="s">
        <v>272</v>
      </c>
      <c r="E176" s="135">
        <v>405389.84</v>
      </c>
      <c r="F176" s="124" t="s">
        <v>1</v>
      </c>
      <c r="G176" s="129"/>
      <c r="H176" s="136">
        <v>1845389.84</v>
      </c>
      <c r="I176" s="115"/>
      <c r="J176" s="114" t="s">
        <v>427</v>
      </c>
    </row>
    <row r="177" spans="1:12" ht="33.75" customHeight="1" x14ac:dyDescent="0.25">
      <c r="A177" s="126" t="s">
        <v>54</v>
      </c>
      <c r="B177" s="127" t="s">
        <v>224</v>
      </c>
      <c r="C177" s="128" t="s">
        <v>276</v>
      </c>
      <c r="D177" s="148" t="s">
        <v>266</v>
      </c>
      <c r="E177" s="135">
        <v>335000</v>
      </c>
      <c r="F177" s="124" t="s">
        <v>1</v>
      </c>
      <c r="G177" s="129"/>
      <c r="H177" s="136">
        <v>1845389.84</v>
      </c>
      <c r="I177" s="110"/>
      <c r="J177" s="114" t="s">
        <v>427</v>
      </c>
    </row>
    <row r="178" spans="1:12" ht="33.75" customHeight="1" x14ac:dyDescent="0.25">
      <c r="A178" s="126" t="s">
        <v>54</v>
      </c>
      <c r="B178" s="127" t="s">
        <v>224</v>
      </c>
      <c r="C178" s="128" t="s">
        <v>268</v>
      </c>
      <c r="D178" s="148" t="s">
        <v>270</v>
      </c>
      <c r="E178" s="135">
        <v>250000</v>
      </c>
      <c r="F178" s="124" t="s">
        <v>1</v>
      </c>
      <c r="G178" s="129"/>
      <c r="H178" s="136">
        <v>1845389.84</v>
      </c>
      <c r="I178" s="110"/>
      <c r="J178" s="114" t="s">
        <v>427</v>
      </c>
    </row>
    <row r="179" spans="1:12" ht="33.75" customHeight="1" x14ac:dyDescent="0.25">
      <c r="A179" s="126" t="s">
        <v>54</v>
      </c>
      <c r="B179" s="127" t="s">
        <v>224</v>
      </c>
      <c r="C179" s="128" t="s">
        <v>269</v>
      </c>
      <c r="D179" s="148" t="s">
        <v>271</v>
      </c>
      <c r="E179" s="135">
        <v>300000</v>
      </c>
      <c r="F179" s="124" t="s">
        <v>1</v>
      </c>
      <c r="G179" s="129"/>
      <c r="H179" s="136">
        <v>1845389.84</v>
      </c>
      <c r="I179" s="110"/>
      <c r="J179" s="114" t="s">
        <v>427</v>
      </c>
    </row>
    <row r="180" spans="1:12" ht="33.75" customHeight="1" x14ac:dyDescent="0.25">
      <c r="A180" s="126" t="s">
        <v>54</v>
      </c>
      <c r="B180" s="127" t="s">
        <v>224</v>
      </c>
      <c r="C180" s="8" t="s">
        <v>549</v>
      </c>
      <c r="D180" s="346" t="s">
        <v>357</v>
      </c>
      <c r="E180" s="297">
        <v>205000</v>
      </c>
      <c r="F180" s="124" t="s">
        <v>1</v>
      </c>
      <c r="G180" s="129"/>
      <c r="H180" s="136">
        <v>1845389.84</v>
      </c>
      <c r="I180" s="110"/>
      <c r="J180" s="114" t="s">
        <v>428</v>
      </c>
    </row>
    <row r="181" spans="1:12" ht="69.75" customHeight="1" x14ac:dyDescent="0.25">
      <c r="A181" s="126" t="s">
        <v>54</v>
      </c>
      <c r="B181" s="127" t="s">
        <v>224</v>
      </c>
      <c r="C181" s="115" t="s">
        <v>506</v>
      </c>
      <c r="D181" s="341" t="s">
        <v>118</v>
      </c>
      <c r="E181" s="297">
        <v>350000</v>
      </c>
      <c r="F181" s="229" t="s">
        <v>1</v>
      </c>
      <c r="G181" s="339"/>
      <c r="H181" s="340">
        <v>1845389.84</v>
      </c>
      <c r="I181" s="12" t="s">
        <v>509</v>
      </c>
      <c r="J181" s="114" t="s">
        <v>510</v>
      </c>
    </row>
    <row r="182" spans="1:12" ht="33.75" customHeight="1" x14ac:dyDescent="0.25">
      <c r="A182" s="26" t="s">
        <v>54</v>
      </c>
      <c r="B182" s="127" t="s">
        <v>226</v>
      </c>
      <c r="C182" s="12" t="s">
        <v>632</v>
      </c>
      <c r="D182" s="142" t="s">
        <v>299</v>
      </c>
      <c r="E182" s="196">
        <v>1702500</v>
      </c>
      <c r="F182" s="148" t="s">
        <v>5</v>
      </c>
      <c r="G182" s="129"/>
      <c r="H182" s="158">
        <v>2069563.4</v>
      </c>
      <c r="I182" s="128" t="s">
        <v>671</v>
      </c>
      <c r="J182" s="114" t="s">
        <v>703</v>
      </c>
      <c r="K182" s="28"/>
      <c r="L182" s="28"/>
    </row>
    <row r="183" spans="1:12" ht="33.75" customHeight="1" x14ac:dyDescent="0.25">
      <c r="A183" s="26" t="s">
        <v>54</v>
      </c>
      <c r="B183" s="127" t="s">
        <v>226</v>
      </c>
      <c r="C183" s="128" t="s">
        <v>473</v>
      </c>
      <c r="D183" s="142" t="s">
        <v>474</v>
      </c>
      <c r="E183" s="196">
        <v>367063.4</v>
      </c>
      <c r="F183" s="148" t="s">
        <v>5</v>
      </c>
      <c r="G183" s="129"/>
      <c r="H183" s="158">
        <v>2069563.4</v>
      </c>
      <c r="I183" s="110"/>
      <c r="J183" s="114" t="s">
        <v>465</v>
      </c>
      <c r="L183" s="361"/>
    </row>
    <row r="184" spans="1:12" ht="33.75" customHeight="1" x14ac:dyDescent="0.25">
      <c r="A184" s="126" t="s">
        <v>54</v>
      </c>
      <c r="B184" s="127" t="s">
        <v>225</v>
      </c>
      <c r="C184" s="134" t="s">
        <v>565</v>
      </c>
      <c r="D184" s="140" t="s">
        <v>231</v>
      </c>
      <c r="E184" s="136">
        <v>1100346.77</v>
      </c>
      <c r="F184" s="124" t="s">
        <v>2</v>
      </c>
      <c r="G184" s="129"/>
      <c r="H184" s="136">
        <v>1100346.77</v>
      </c>
      <c r="I184" s="134"/>
      <c r="J184" s="114" t="s">
        <v>564</v>
      </c>
    </row>
    <row r="185" spans="1:12" ht="48.75" customHeight="1" x14ac:dyDescent="0.25">
      <c r="A185" s="26" t="s">
        <v>54</v>
      </c>
      <c r="B185" s="127" t="s">
        <v>227</v>
      </c>
      <c r="C185" s="128" t="s">
        <v>453</v>
      </c>
      <c r="D185" s="127" t="s">
        <v>394</v>
      </c>
      <c r="E185" s="135">
        <v>644781.81999999995</v>
      </c>
      <c r="F185" s="124" t="s">
        <v>1</v>
      </c>
      <c r="G185" s="129"/>
      <c r="H185" s="136">
        <v>1164781.82</v>
      </c>
      <c r="I185" s="115" t="s">
        <v>606</v>
      </c>
      <c r="J185" s="114" t="s">
        <v>704</v>
      </c>
      <c r="K185" s="363"/>
      <c r="L185" s="28"/>
    </row>
    <row r="186" spans="1:12" ht="33.75" customHeight="1" x14ac:dyDescent="0.25">
      <c r="A186" s="26" t="s">
        <v>54</v>
      </c>
      <c r="B186" s="127" t="s">
        <v>227</v>
      </c>
      <c r="C186" s="12" t="s">
        <v>724</v>
      </c>
      <c r="D186" s="228" t="s">
        <v>454</v>
      </c>
      <c r="E186" s="135">
        <v>520000</v>
      </c>
      <c r="F186" s="124" t="s">
        <v>1</v>
      </c>
      <c r="G186" s="129"/>
      <c r="H186" s="136">
        <v>1164781.82</v>
      </c>
      <c r="I186" s="115" t="s">
        <v>607</v>
      </c>
      <c r="J186" s="114" t="s">
        <v>705</v>
      </c>
      <c r="K186" s="363"/>
    </row>
    <row r="187" spans="1:12" x14ac:dyDescent="0.25">
      <c r="A187" s="10"/>
      <c r="B187" s="201"/>
      <c r="C187" s="36" t="s">
        <v>193</v>
      </c>
      <c r="D187" s="201"/>
      <c r="E187" s="312"/>
      <c r="F187" s="124"/>
      <c r="G187" s="266">
        <f>SUM(E161:E186)</f>
        <v>19174269.169999998</v>
      </c>
      <c r="H187" s="267"/>
      <c r="I187" s="116"/>
      <c r="J187" s="114"/>
      <c r="K187" s="28"/>
    </row>
    <row r="188" spans="1:12" s="287" customFormat="1" ht="49.5" customHeight="1" x14ac:dyDescent="0.25">
      <c r="A188" s="101" t="s">
        <v>56</v>
      </c>
      <c r="B188" s="102"/>
      <c r="C188" s="85" t="s">
        <v>143</v>
      </c>
      <c r="D188" s="102"/>
      <c r="E188" s="313"/>
      <c r="F188" s="80"/>
      <c r="G188" s="99">
        <v>4801158.82</v>
      </c>
      <c r="H188" s="100"/>
      <c r="I188" s="112" t="s">
        <v>171</v>
      </c>
      <c r="J188" s="286"/>
      <c r="K188" s="333"/>
    </row>
    <row r="189" spans="1:12" ht="36.75" customHeight="1" x14ac:dyDescent="0.25">
      <c r="A189" s="208" t="s">
        <v>56</v>
      </c>
      <c r="B189" s="127" t="s">
        <v>219</v>
      </c>
      <c r="C189" s="128" t="s">
        <v>129</v>
      </c>
      <c r="D189" s="209" t="s">
        <v>120</v>
      </c>
      <c r="E189" s="316">
        <v>266895.49</v>
      </c>
      <c r="F189" s="150" t="s">
        <v>3</v>
      </c>
      <c r="G189" s="140"/>
      <c r="H189" s="182">
        <v>266895.49</v>
      </c>
      <c r="I189" s="110" t="s">
        <v>207</v>
      </c>
      <c r="J189" s="114" t="s">
        <v>384</v>
      </c>
    </row>
    <row r="190" spans="1:12" ht="36.75" customHeight="1" x14ac:dyDescent="0.25">
      <c r="A190" s="208" t="s">
        <v>56</v>
      </c>
      <c r="B190" s="127" t="s">
        <v>220</v>
      </c>
      <c r="C190" s="128" t="s">
        <v>256</v>
      </c>
      <c r="D190" s="209" t="s">
        <v>257</v>
      </c>
      <c r="E190" s="196">
        <v>250000</v>
      </c>
      <c r="F190" s="124" t="s">
        <v>2</v>
      </c>
      <c r="G190" s="140"/>
      <c r="H190" s="144">
        <v>497624.46</v>
      </c>
      <c r="I190" s="110"/>
      <c r="J190" s="114" t="s">
        <v>442</v>
      </c>
    </row>
    <row r="191" spans="1:12" ht="36.75" customHeight="1" x14ac:dyDescent="0.25">
      <c r="A191" s="210" t="s">
        <v>56</v>
      </c>
      <c r="B191" s="140" t="s">
        <v>221</v>
      </c>
      <c r="C191" s="128" t="s">
        <v>247</v>
      </c>
      <c r="D191" s="142" t="s">
        <v>243</v>
      </c>
      <c r="E191" s="144">
        <v>189874.21</v>
      </c>
      <c r="F191" s="124" t="s">
        <v>1</v>
      </c>
      <c r="G191" s="140"/>
      <c r="H191" s="211">
        <v>189874.21</v>
      </c>
      <c r="I191" s="110"/>
      <c r="J191" s="114" t="s">
        <v>386</v>
      </c>
    </row>
    <row r="192" spans="1:12" ht="36.75" customHeight="1" x14ac:dyDescent="0.25">
      <c r="A192" s="212" t="s">
        <v>56</v>
      </c>
      <c r="B192" s="206" t="s">
        <v>221</v>
      </c>
      <c r="C192" s="163" t="s">
        <v>331</v>
      </c>
      <c r="D192" s="186" t="s">
        <v>330</v>
      </c>
      <c r="E192" s="317">
        <v>189874.21</v>
      </c>
      <c r="F192" s="164" t="s">
        <v>1</v>
      </c>
      <c r="G192" s="206"/>
      <c r="H192" s="213">
        <v>189874.21</v>
      </c>
      <c r="I192" s="162" t="s">
        <v>294</v>
      </c>
      <c r="J192" s="114" t="s">
        <v>386</v>
      </c>
    </row>
    <row r="193" spans="1:10" ht="36.75" customHeight="1" x14ac:dyDescent="0.25">
      <c r="A193" s="214" t="s">
        <v>56</v>
      </c>
      <c r="B193" s="127" t="s">
        <v>222</v>
      </c>
      <c r="C193" s="155" t="s">
        <v>239</v>
      </c>
      <c r="D193" s="215" t="s">
        <v>233</v>
      </c>
      <c r="E193" s="135">
        <v>460118.45</v>
      </c>
      <c r="F193" s="124" t="s">
        <v>4</v>
      </c>
      <c r="G193" s="145"/>
      <c r="H193" s="146">
        <v>460118.45</v>
      </c>
      <c r="I193" s="110"/>
      <c r="J193" s="114" t="s">
        <v>381</v>
      </c>
    </row>
    <row r="194" spans="1:10" ht="36.75" customHeight="1" x14ac:dyDescent="0.25">
      <c r="A194" s="208" t="s">
        <v>56</v>
      </c>
      <c r="B194" s="127" t="s">
        <v>223</v>
      </c>
      <c r="C194" s="128"/>
      <c r="D194" s="127" t="s">
        <v>115</v>
      </c>
      <c r="E194" s="136"/>
      <c r="F194" s="124"/>
      <c r="G194" s="129"/>
      <c r="H194" s="136">
        <v>158395.94</v>
      </c>
      <c r="I194" s="110"/>
      <c r="J194" s="114" t="s">
        <v>395</v>
      </c>
    </row>
    <row r="195" spans="1:10" ht="36.75" customHeight="1" x14ac:dyDescent="0.25">
      <c r="A195" s="208" t="s">
        <v>56</v>
      </c>
      <c r="B195" s="127" t="s">
        <v>223</v>
      </c>
      <c r="C195" s="128"/>
      <c r="D195" s="127"/>
      <c r="E195" s="136"/>
      <c r="F195" s="124"/>
      <c r="G195" s="129"/>
      <c r="H195" s="136">
        <v>172125.82</v>
      </c>
      <c r="I195" s="110"/>
      <c r="J195" s="114" t="s">
        <v>395</v>
      </c>
    </row>
    <row r="196" spans="1:10" ht="36.75" customHeight="1" x14ac:dyDescent="0.25">
      <c r="A196" s="208" t="s">
        <v>56</v>
      </c>
      <c r="B196" s="127" t="s">
        <v>224</v>
      </c>
      <c r="C196" s="128"/>
      <c r="D196" s="148"/>
      <c r="E196" s="135"/>
      <c r="F196" s="124"/>
      <c r="G196" s="129"/>
      <c r="H196" s="136">
        <v>458109.2</v>
      </c>
      <c r="I196" s="110"/>
      <c r="J196" s="114" t="s">
        <v>395</v>
      </c>
    </row>
    <row r="197" spans="1:10" ht="36.75" customHeight="1" x14ac:dyDescent="0.25">
      <c r="A197" s="210" t="s">
        <v>56</v>
      </c>
      <c r="B197" s="140" t="s">
        <v>226</v>
      </c>
      <c r="C197" s="128" t="s">
        <v>409</v>
      </c>
      <c r="D197" s="127" t="s">
        <v>401</v>
      </c>
      <c r="E197" s="135">
        <v>270000</v>
      </c>
      <c r="F197" s="124" t="s">
        <v>1</v>
      </c>
      <c r="G197" s="129"/>
      <c r="H197" s="136">
        <v>569287.74</v>
      </c>
      <c r="I197" s="110" t="s">
        <v>406</v>
      </c>
      <c r="J197" s="114" t="s">
        <v>399</v>
      </c>
    </row>
    <row r="198" spans="1:10" ht="36.75" customHeight="1" x14ac:dyDescent="0.25">
      <c r="A198" s="210" t="s">
        <v>56</v>
      </c>
      <c r="B198" s="140" t="s">
        <v>226</v>
      </c>
      <c r="C198" s="373" t="s">
        <v>625</v>
      </c>
      <c r="D198" s="138" t="s">
        <v>297</v>
      </c>
      <c r="E198" s="311">
        <v>299287.74</v>
      </c>
      <c r="F198" s="124"/>
      <c r="G198" s="129"/>
      <c r="H198" s="136">
        <v>569287.74</v>
      </c>
      <c r="I198" s="110"/>
      <c r="J198" s="114" t="s">
        <v>621</v>
      </c>
    </row>
    <row r="199" spans="1:10" ht="36.75" customHeight="1" x14ac:dyDescent="0.25">
      <c r="A199" s="26" t="s">
        <v>56</v>
      </c>
      <c r="B199" s="140" t="s">
        <v>225</v>
      </c>
      <c r="C199" s="134" t="s">
        <v>232</v>
      </c>
      <c r="D199" s="140" t="s">
        <v>159</v>
      </c>
      <c r="E199" s="144">
        <v>330186</v>
      </c>
      <c r="F199" s="124" t="s">
        <v>1</v>
      </c>
      <c r="G199" s="129"/>
      <c r="H199" s="196">
        <v>330186.89</v>
      </c>
      <c r="I199" s="110"/>
      <c r="J199" s="114" t="s">
        <v>389</v>
      </c>
    </row>
    <row r="200" spans="1:10" ht="36.75" customHeight="1" x14ac:dyDescent="0.25">
      <c r="A200" s="208" t="s">
        <v>56</v>
      </c>
      <c r="B200" s="127" t="s">
        <v>227</v>
      </c>
      <c r="C200" s="183"/>
      <c r="D200" s="127"/>
      <c r="E200" s="135"/>
      <c r="F200" s="124"/>
      <c r="G200" s="129"/>
      <c r="H200" s="130">
        <v>246133.23</v>
      </c>
      <c r="I200" s="110"/>
      <c r="J200" s="114" t="s">
        <v>395</v>
      </c>
    </row>
    <row r="201" spans="1:10" x14ac:dyDescent="0.25">
      <c r="A201" s="22"/>
      <c r="B201" s="23"/>
      <c r="C201" s="36" t="s">
        <v>193</v>
      </c>
      <c r="D201" s="23"/>
      <c r="E201" s="312"/>
      <c r="F201" s="124"/>
      <c r="G201" s="37">
        <f>SUM(E189:E199)</f>
        <v>2256236.0999999996</v>
      </c>
      <c r="H201" s="173"/>
      <c r="I201" s="110"/>
      <c r="J201" s="114"/>
    </row>
    <row r="202" spans="1:10" s="287" customFormat="1" ht="50.25" customHeight="1" x14ac:dyDescent="0.25">
      <c r="A202" s="101" t="s">
        <v>58</v>
      </c>
      <c r="B202" s="107"/>
      <c r="C202" s="85" t="s">
        <v>144</v>
      </c>
      <c r="D202" s="107"/>
      <c r="E202" s="313"/>
      <c r="F202" s="80"/>
      <c r="G202" s="103">
        <v>5217612.33</v>
      </c>
      <c r="H202" s="104"/>
      <c r="I202" s="112" t="s">
        <v>203</v>
      </c>
      <c r="J202" s="286"/>
    </row>
    <row r="203" spans="1:10" s="252" customFormat="1" ht="25.5" x14ac:dyDescent="0.25">
      <c r="A203" s="26" t="s">
        <v>58</v>
      </c>
      <c r="B203" s="142" t="s">
        <v>219</v>
      </c>
      <c r="C203" s="128" t="s">
        <v>316</v>
      </c>
      <c r="D203" s="142" t="s">
        <v>120</v>
      </c>
      <c r="E203" s="197">
        <v>1600000</v>
      </c>
      <c r="F203" s="150" t="s">
        <v>3</v>
      </c>
      <c r="G203" s="182"/>
      <c r="H203" s="143">
        <v>1600000</v>
      </c>
      <c r="I203" s="110"/>
      <c r="J203" s="114" t="s">
        <v>377</v>
      </c>
    </row>
    <row r="204" spans="1:10" ht="42.75" customHeight="1" x14ac:dyDescent="0.25">
      <c r="A204" s="195" t="s">
        <v>58</v>
      </c>
      <c r="B204" s="209" t="s">
        <v>220</v>
      </c>
      <c r="C204" s="128" t="s">
        <v>254</v>
      </c>
      <c r="D204" s="142" t="s">
        <v>255</v>
      </c>
      <c r="E204" s="196">
        <v>800000</v>
      </c>
      <c r="F204" s="124" t="s">
        <v>1</v>
      </c>
      <c r="G204" s="171"/>
      <c r="H204" s="216">
        <v>800000</v>
      </c>
      <c r="I204" s="110"/>
      <c r="J204" s="114" t="s">
        <v>380</v>
      </c>
    </row>
    <row r="205" spans="1:10" s="122" customFormat="1" ht="42.75" customHeight="1" x14ac:dyDescent="0.25">
      <c r="A205" s="208" t="s">
        <v>58</v>
      </c>
      <c r="B205" s="209" t="s">
        <v>223</v>
      </c>
      <c r="C205" s="128" t="s">
        <v>287</v>
      </c>
      <c r="D205" s="209" t="s">
        <v>288</v>
      </c>
      <c r="E205" s="196">
        <v>1000000</v>
      </c>
      <c r="F205" s="124" t="s">
        <v>2</v>
      </c>
      <c r="G205" s="171"/>
      <c r="H205" s="216">
        <v>700000</v>
      </c>
      <c r="I205" s="110"/>
      <c r="J205" s="114" t="s">
        <v>410</v>
      </c>
    </row>
    <row r="206" spans="1:10" ht="25.5" x14ac:dyDescent="0.25">
      <c r="A206" s="195" t="s">
        <v>58</v>
      </c>
      <c r="B206" s="209" t="s">
        <v>224</v>
      </c>
      <c r="C206" s="128" t="s">
        <v>273</v>
      </c>
      <c r="D206" s="217" t="s">
        <v>274</v>
      </c>
      <c r="E206" s="268">
        <v>225134.45</v>
      </c>
      <c r="F206" s="124" t="s">
        <v>1</v>
      </c>
      <c r="G206" s="182"/>
      <c r="H206" s="268">
        <v>225134.45</v>
      </c>
      <c r="I206" s="110"/>
      <c r="J206" s="114" t="s">
        <v>407</v>
      </c>
    </row>
    <row r="207" spans="1:10" ht="25.5" x14ac:dyDescent="0.25">
      <c r="A207" s="195" t="s">
        <v>58</v>
      </c>
      <c r="B207" s="209" t="s">
        <v>222</v>
      </c>
      <c r="C207" s="128" t="s">
        <v>559</v>
      </c>
      <c r="D207" s="217" t="s">
        <v>172</v>
      </c>
      <c r="E207" s="268">
        <v>200000</v>
      </c>
      <c r="F207" s="124" t="s">
        <v>1</v>
      </c>
      <c r="G207" s="182"/>
      <c r="H207" s="268">
        <v>200000</v>
      </c>
      <c r="I207" s="110"/>
      <c r="J207" s="114" t="s">
        <v>560</v>
      </c>
    </row>
    <row r="208" spans="1:10" ht="38.25" x14ac:dyDescent="0.25">
      <c r="A208" s="195" t="s">
        <v>58</v>
      </c>
      <c r="B208" s="209" t="s">
        <v>227</v>
      </c>
      <c r="C208" s="128" t="s">
        <v>341</v>
      </c>
      <c r="D208" s="209" t="s">
        <v>332</v>
      </c>
      <c r="E208" s="268">
        <v>550000</v>
      </c>
      <c r="F208" s="124" t="s">
        <v>2</v>
      </c>
      <c r="G208" s="182"/>
      <c r="H208" s="268">
        <v>700000</v>
      </c>
      <c r="I208" s="110"/>
      <c r="J208" s="114" t="s">
        <v>413</v>
      </c>
    </row>
    <row r="209" spans="1:10" ht="51" customHeight="1" x14ac:dyDescent="0.25">
      <c r="A209" s="195" t="s">
        <v>58</v>
      </c>
      <c r="B209" s="209" t="s">
        <v>227</v>
      </c>
      <c r="C209" s="128" t="s">
        <v>343</v>
      </c>
      <c r="D209" s="142" t="s">
        <v>342</v>
      </c>
      <c r="E209" s="268">
        <v>150000</v>
      </c>
      <c r="F209" s="124" t="s">
        <v>1</v>
      </c>
      <c r="G209" s="182"/>
      <c r="H209" s="268">
        <v>700000</v>
      </c>
      <c r="I209" s="110"/>
      <c r="J209" s="114" t="s">
        <v>413</v>
      </c>
    </row>
    <row r="210" spans="1:10" x14ac:dyDescent="0.25">
      <c r="A210" s="16" t="s">
        <v>58</v>
      </c>
      <c r="B210" s="21" t="s">
        <v>109</v>
      </c>
      <c r="C210" s="12"/>
      <c r="D210" s="21"/>
      <c r="E210" s="314"/>
      <c r="F210" s="229"/>
      <c r="G210" s="291"/>
      <c r="H210" s="73">
        <v>1000000</v>
      </c>
      <c r="I210" s="115"/>
      <c r="J210" s="114"/>
    </row>
    <row r="211" spans="1:10" x14ac:dyDescent="0.25">
      <c r="A211" s="16"/>
      <c r="B211" s="21"/>
      <c r="C211" s="12"/>
      <c r="D211" s="21"/>
      <c r="E211" s="314"/>
      <c r="F211" s="229"/>
      <c r="G211" s="291">
        <f>SUM(E203:E209)</f>
        <v>4525134.45</v>
      </c>
      <c r="H211" s="73"/>
      <c r="I211" s="115"/>
      <c r="J211" s="114"/>
    </row>
    <row r="212" spans="1:10" s="287" customFormat="1" ht="65.25" customHeight="1" x14ac:dyDescent="0.25">
      <c r="A212" s="101" t="s">
        <v>58</v>
      </c>
      <c r="B212" s="107"/>
      <c r="C212" s="85" t="s">
        <v>133</v>
      </c>
      <c r="D212" s="107"/>
      <c r="E212" s="313"/>
      <c r="F212" s="80"/>
      <c r="G212" s="108">
        <f>1806393.8/0.85</f>
        <v>2125169.1764705884</v>
      </c>
      <c r="H212" s="108"/>
      <c r="I212" s="112"/>
      <c r="J212" s="286"/>
    </row>
    <row r="213" spans="1:10" ht="55.5" customHeight="1" x14ac:dyDescent="0.25">
      <c r="A213" s="10" t="s">
        <v>58</v>
      </c>
      <c r="B213" s="44" t="s">
        <v>226</v>
      </c>
      <c r="C213" s="7" t="s">
        <v>123</v>
      </c>
      <c r="D213" s="44" t="s">
        <v>124</v>
      </c>
      <c r="E213" s="314">
        <v>1100000</v>
      </c>
      <c r="F213" s="124" t="s">
        <v>6</v>
      </c>
      <c r="G213" s="29" t="s">
        <v>161</v>
      </c>
      <c r="H213" s="374" t="s">
        <v>412</v>
      </c>
      <c r="I213" s="114"/>
      <c r="J213" s="52" t="s">
        <v>475</v>
      </c>
    </row>
    <row r="214" spans="1:10" ht="42.75" customHeight="1" x14ac:dyDescent="0.25">
      <c r="A214" s="19" t="s">
        <v>58</v>
      </c>
      <c r="B214" s="45" t="s">
        <v>219</v>
      </c>
      <c r="C214" s="8" t="s">
        <v>128</v>
      </c>
      <c r="D214" s="45" t="s">
        <v>120</v>
      </c>
      <c r="E214" s="56">
        <v>1025169.18</v>
      </c>
      <c r="F214" s="124" t="s">
        <v>5</v>
      </c>
      <c r="G214" s="29" t="s">
        <v>161</v>
      </c>
      <c r="H214" s="69"/>
      <c r="I214" s="114"/>
      <c r="J214" s="114" t="s">
        <v>456</v>
      </c>
    </row>
    <row r="215" spans="1:10" ht="42.75" customHeight="1" x14ac:dyDescent="0.25">
      <c r="A215" s="10" t="s">
        <v>58</v>
      </c>
      <c r="B215" s="44" t="s">
        <v>226</v>
      </c>
      <c r="C215" s="7" t="s">
        <v>127</v>
      </c>
      <c r="D215" s="44" t="s">
        <v>126</v>
      </c>
      <c r="E215" s="312">
        <v>2000000</v>
      </c>
      <c r="F215" s="124" t="s">
        <v>5</v>
      </c>
      <c r="G215" s="29" t="s">
        <v>161</v>
      </c>
      <c r="H215" s="69"/>
      <c r="I215" s="114" t="s">
        <v>175</v>
      </c>
      <c r="J215" s="114" t="s">
        <v>379</v>
      </c>
    </row>
    <row r="216" spans="1:10" ht="42.75" customHeight="1" x14ac:dyDescent="0.25">
      <c r="A216" s="10"/>
      <c r="B216" s="44"/>
      <c r="C216" s="36" t="s">
        <v>194</v>
      </c>
      <c r="D216" s="44"/>
      <c r="E216" s="312"/>
      <c r="F216" s="124"/>
      <c r="G216" s="29">
        <f>SUM(E213:E214)</f>
        <v>2125169.1800000002</v>
      </c>
      <c r="H216" s="69"/>
      <c r="I216" s="114"/>
      <c r="J216" s="114"/>
    </row>
    <row r="217" spans="1:10" ht="42.75" customHeight="1" x14ac:dyDescent="0.25">
      <c r="A217" s="10" t="s">
        <v>58</v>
      </c>
      <c r="B217" s="44" t="s">
        <v>221</v>
      </c>
      <c r="C217" s="74" t="s">
        <v>248</v>
      </c>
      <c r="D217" s="58" t="s">
        <v>249</v>
      </c>
      <c r="E217" s="318">
        <v>1000000</v>
      </c>
      <c r="F217" s="124" t="s">
        <v>214</v>
      </c>
      <c r="G217" s="24"/>
      <c r="H217" s="269"/>
      <c r="I217" s="117" t="s">
        <v>250</v>
      </c>
      <c r="J217" s="114" t="s">
        <v>386</v>
      </c>
    </row>
    <row r="218" spans="1:10" ht="42.75" customHeight="1" x14ac:dyDescent="0.25">
      <c r="A218" s="10" t="s">
        <v>58</v>
      </c>
      <c r="B218" s="44" t="s">
        <v>224</v>
      </c>
      <c r="C218" s="121" t="s">
        <v>344</v>
      </c>
      <c r="D218" s="123" t="s">
        <v>272</v>
      </c>
      <c r="E218" s="318">
        <v>1000000</v>
      </c>
      <c r="F218" s="124" t="s">
        <v>214</v>
      </c>
      <c r="G218" s="24"/>
      <c r="H218" s="269"/>
      <c r="I218" s="117" t="s">
        <v>250</v>
      </c>
      <c r="J218" s="114" t="s">
        <v>407</v>
      </c>
    </row>
    <row r="219" spans="1:10" ht="42.75" customHeight="1" x14ac:dyDescent="0.25">
      <c r="A219" s="16" t="s">
        <v>58</v>
      </c>
      <c r="B219" s="76" t="s">
        <v>223</v>
      </c>
      <c r="C219" s="75" t="s">
        <v>289</v>
      </c>
      <c r="D219" s="76" t="s">
        <v>282</v>
      </c>
      <c r="E219" s="319">
        <v>1000000</v>
      </c>
      <c r="F219" s="270" t="s">
        <v>3</v>
      </c>
      <c r="G219" s="271"/>
      <c r="H219" s="272"/>
      <c r="I219" s="273" t="s">
        <v>250</v>
      </c>
      <c r="J219" s="114" t="s">
        <v>410</v>
      </c>
    </row>
    <row r="220" spans="1:10" s="287" customFormat="1" ht="41.25" customHeight="1" x14ac:dyDescent="0.25">
      <c r="A220" s="101" t="s">
        <v>100</v>
      </c>
      <c r="B220" s="109"/>
      <c r="C220" s="85" t="s">
        <v>132</v>
      </c>
      <c r="D220" s="109"/>
      <c r="E220" s="313"/>
      <c r="F220" s="80"/>
      <c r="G220" s="86">
        <v>1191382.72</v>
      </c>
      <c r="H220" s="87"/>
      <c r="I220" s="112" t="s">
        <v>190</v>
      </c>
      <c r="J220" s="286"/>
    </row>
    <row r="221" spans="1:10" ht="41.25" customHeight="1" x14ac:dyDescent="0.25">
      <c r="A221" s="10" t="s">
        <v>100</v>
      </c>
      <c r="B221" s="44" t="s">
        <v>109</v>
      </c>
      <c r="C221" s="8" t="s">
        <v>122</v>
      </c>
      <c r="D221" s="44" t="s">
        <v>109</v>
      </c>
      <c r="E221" s="312">
        <v>1191382.72</v>
      </c>
      <c r="F221" s="124"/>
      <c r="G221" s="33"/>
      <c r="H221" s="54">
        <v>1191382.72</v>
      </c>
      <c r="I221" s="116"/>
      <c r="J221" s="114" t="s">
        <v>379</v>
      </c>
    </row>
    <row r="222" spans="1:10" s="287" customFormat="1" ht="41.25" customHeight="1" x14ac:dyDescent="0.25">
      <c r="A222" s="101" t="s">
        <v>101</v>
      </c>
      <c r="B222" s="109"/>
      <c r="C222" s="85" t="s">
        <v>135</v>
      </c>
      <c r="D222" s="109"/>
      <c r="E222" s="313"/>
      <c r="F222" s="80"/>
      <c r="G222" s="86">
        <v>205000</v>
      </c>
      <c r="H222" s="87"/>
      <c r="I222" s="112" t="s">
        <v>187</v>
      </c>
      <c r="J222" s="286"/>
    </row>
    <row r="223" spans="1:10" x14ac:dyDescent="0.25">
      <c r="A223" s="16"/>
      <c r="B223" s="274"/>
      <c r="C223" s="17"/>
      <c r="D223" s="274"/>
      <c r="E223" s="314"/>
      <c r="F223" s="124"/>
      <c r="G223" s="33"/>
      <c r="H223" s="60"/>
      <c r="I223" s="118"/>
      <c r="J223" s="114"/>
    </row>
    <row r="224" spans="1:10" s="287" customFormat="1" ht="54.75" customHeight="1" x14ac:dyDescent="0.25">
      <c r="A224" s="101" t="s">
        <v>102</v>
      </c>
      <c r="B224" s="109"/>
      <c r="C224" s="85" t="s">
        <v>134</v>
      </c>
      <c r="D224" s="109"/>
      <c r="E224" s="313"/>
      <c r="F224" s="80"/>
      <c r="G224" s="94">
        <v>296456.59000000003</v>
      </c>
      <c r="H224" s="95"/>
      <c r="I224" s="112" t="s">
        <v>188</v>
      </c>
      <c r="J224" s="286"/>
    </row>
    <row r="225" spans="1:11" ht="54.75" customHeight="1" x14ac:dyDescent="0.25">
      <c r="A225" s="195" t="s">
        <v>275</v>
      </c>
      <c r="B225" s="153" t="s">
        <v>224</v>
      </c>
      <c r="C225" s="177" t="s">
        <v>677</v>
      </c>
      <c r="D225" s="275" t="s">
        <v>118</v>
      </c>
      <c r="E225" s="181">
        <v>296456.59000000003</v>
      </c>
      <c r="F225" s="124" t="s">
        <v>1</v>
      </c>
      <c r="G225" s="132"/>
      <c r="H225" s="181">
        <v>296456.59000000003</v>
      </c>
      <c r="I225" s="110" t="s">
        <v>651</v>
      </c>
      <c r="J225" s="114" t="s">
        <v>678</v>
      </c>
      <c r="K225" s="364"/>
    </row>
    <row r="226" spans="1:11" s="287" customFormat="1" ht="54.75" customHeight="1" x14ac:dyDescent="0.25">
      <c r="A226" s="101" t="s">
        <v>103</v>
      </c>
      <c r="B226" s="109"/>
      <c r="C226" s="85" t="s">
        <v>136</v>
      </c>
      <c r="D226" s="109"/>
      <c r="E226" s="313"/>
      <c r="F226" s="80"/>
      <c r="G226" s="94">
        <v>4880102.76</v>
      </c>
      <c r="H226" s="95"/>
      <c r="I226" s="112" t="s">
        <v>189</v>
      </c>
      <c r="J226" s="286"/>
    </row>
    <row r="227" spans="1:11" ht="42.75" customHeight="1" x14ac:dyDescent="0.25">
      <c r="A227" s="26" t="s">
        <v>103</v>
      </c>
      <c r="B227" s="140" t="s">
        <v>223</v>
      </c>
      <c r="C227" s="218" t="s">
        <v>205</v>
      </c>
      <c r="D227" s="140" t="s">
        <v>139</v>
      </c>
      <c r="E227" s="181">
        <v>1100000</v>
      </c>
      <c r="F227" s="124" t="s">
        <v>2</v>
      </c>
      <c r="G227" s="132"/>
      <c r="H227" s="181">
        <v>1100000</v>
      </c>
      <c r="I227" s="203"/>
      <c r="J227" s="114" t="s">
        <v>379</v>
      </c>
    </row>
    <row r="228" spans="1:11" ht="57.75" customHeight="1" x14ac:dyDescent="0.25">
      <c r="A228" s="195" t="s">
        <v>103</v>
      </c>
      <c r="B228" s="153" t="s">
        <v>226</v>
      </c>
      <c r="C228" s="27" t="s">
        <v>626</v>
      </c>
      <c r="D228" s="275" t="s">
        <v>627</v>
      </c>
      <c r="E228" s="320">
        <v>220000</v>
      </c>
      <c r="F228" s="124" t="s">
        <v>1</v>
      </c>
      <c r="G228" s="276"/>
      <c r="H228" s="181">
        <v>1100000</v>
      </c>
      <c r="I228" s="110" t="s">
        <v>629</v>
      </c>
      <c r="J228" s="114" t="s">
        <v>706</v>
      </c>
    </row>
    <row r="229" spans="1:11" ht="64.5" customHeight="1" x14ac:dyDescent="0.25">
      <c r="A229" s="195" t="s">
        <v>103</v>
      </c>
      <c r="B229" s="153" t="s">
        <v>226</v>
      </c>
      <c r="C229" s="27" t="s">
        <v>628</v>
      </c>
      <c r="D229" s="153" t="s">
        <v>216</v>
      </c>
      <c r="E229" s="320">
        <v>230000</v>
      </c>
      <c r="F229" s="124" t="s">
        <v>1</v>
      </c>
      <c r="G229" s="276"/>
      <c r="H229" s="181">
        <v>1100000</v>
      </c>
      <c r="I229" s="110" t="s">
        <v>630</v>
      </c>
      <c r="J229" s="114" t="s">
        <v>706</v>
      </c>
    </row>
    <row r="230" spans="1:11" ht="42.75" customHeight="1" x14ac:dyDescent="0.25">
      <c r="A230" s="195" t="s">
        <v>103</v>
      </c>
      <c r="B230" s="153" t="s">
        <v>226</v>
      </c>
      <c r="C230" s="27" t="s">
        <v>402</v>
      </c>
      <c r="D230" s="153" t="s">
        <v>636</v>
      </c>
      <c r="E230" s="320">
        <v>210000</v>
      </c>
      <c r="F230" s="124" t="s">
        <v>1</v>
      </c>
      <c r="G230" s="276"/>
      <c r="H230" s="181">
        <v>1100000</v>
      </c>
      <c r="I230" s="110" t="s">
        <v>631</v>
      </c>
      <c r="J230" s="114" t="s">
        <v>706</v>
      </c>
    </row>
    <row r="231" spans="1:11" ht="42.75" customHeight="1" x14ac:dyDescent="0.25">
      <c r="A231" s="195" t="s">
        <v>103</v>
      </c>
      <c r="B231" s="153" t="s">
        <v>226</v>
      </c>
      <c r="C231" s="27" t="s">
        <v>403</v>
      </c>
      <c r="D231" s="153" t="s">
        <v>216</v>
      </c>
      <c r="E231" s="320">
        <v>440000</v>
      </c>
      <c r="F231" s="124" t="s">
        <v>5</v>
      </c>
      <c r="G231" s="276"/>
      <c r="H231" s="181">
        <v>1100000</v>
      </c>
      <c r="I231" s="110"/>
      <c r="J231" s="114" t="s">
        <v>417</v>
      </c>
    </row>
    <row r="232" spans="1:11" ht="42.75" customHeight="1" x14ac:dyDescent="0.25">
      <c r="A232" s="195" t="s">
        <v>103</v>
      </c>
      <c r="B232" s="153" t="s">
        <v>221</v>
      </c>
      <c r="C232" s="177" t="s">
        <v>361</v>
      </c>
      <c r="D232" s="153" t="s">
        <v>243</v>
      </c>
      <c r="E232" s="196">
        <v>200000</v>
      </c>
      <c r="F232" s="124" t="s">
        <v>1</v>
      </c>
      <c r="G232" s="132"/>
      <c r="H232" s="196">
        <v>1028066.29</v>
      </c>
      <c r="I232" s="110" t="s">
        <v>383</v>
      </c>
      <c r="J232" s="114" t="s">
        <v>386</v>
      </c>
    </row>
    <row r="233" spans="1:11" ht="42.75" customHeight="1" x14ac:dyDescent="0.25">
      <c r="A233" s="195" t="s">
        <v>103</v>
      </c>
      <c r="B233" s="153" t="s">
        <v>221</v>
      </c>
      <c r="C233" s="220" t="s">
        <v>461</v>
      </c>
      <c r="D233" s="153" t="s">
        <v>249</v>
      </c>
      <c r="E233" s="196">
        <v>238066.29</v>
      </c>
      <c r="F233" s="151" t="s">
        <v>1</v>
      </c>
      <c r="G233" s="219"/>
      <c r="H233" s="196">
        <v>1028066.29</v>
      </c>
      <c r="I233" s="110" t="s">
        <v>383</v>
      </c>
      <c r="J233" s="114" t="s">
        <v>462</v>
      </c>
    </row>
    <row r="234" spans="1:11" ht="42.75" customHeight="1" x14ac:dyDescent="0.25">
      <c r="A234" s="26" t="s">
        <v>103</v>
      </c>
      <c r="B234" s="140" t="s">
        <v>221</v>
      </c>
      <c r="C234" s="375" t="s">
        <v>707</v>
      </c>
      <c r="D234" s="140" t="s">
        <v>243</v>
      </c>
      <c r="E234" s="144">
        <v>590000</v>
      </c>
      <c r="F234" s="150" t="s">
        <v>1</v>
      </c>
      <c r="G234" s="182"/>
      <c r="H234" s="144">
        <v>1028066.29</v>
      </c>
      <c r="I234" s="128" t="s">
        <v>682</v>
      </c>
      <c r="J234" s="114" t="s">
        <v>708</v>
      </c>
    </row>
    <row r="235" spans="1:11" ht="42.75" customHeight="1" x14ac:dyDescent="0.25">
      <c r="A235" s="327" t="s">
        <v>103</v>
      </c>
      <c r="B235" s="153" t="s">
        <v>219</v>
      </c>
      <c r="C235" s="334"/>
      <c r="D235" s="153"/>
      <c r="E235" s="196"/>
      <c r="F235" s="151"/>
      <c r="G235" s="132"/>
      <c r="H235" s="136">
        <v>290977.46999999997</v>
      </c>
      <c r="I235" s="110"/>
      <c r="J235" s="114"/>
    </row>
    <row r="236" spans="1:11" ht="42.75" customHeight="1" x14ac:dyDescent="0.25">
      <c r="A236" s="327" t="s">
        <v>103</v>
      </c>
      <c r="B236" s="153" t="s">
        <v>222</v>
      </c>
      <c r="C236" s="36" t="s">
        <v>727</v>
      </c>
      <c r="D236" s="39" t="s">
        <v>484</v>
      </c>
      <c r="E236" s="347">
        <v>251634.84</v>
      </c>
      <c r="F236" s="342" t="s">
        <v>4</v>
      </c>
      <c r="G236" s="132"/>
      <c r="H236" s="136">
        <v>501634.94</v>
      </c>
      <c r="I236" s="354" t="s">
        <v>726</v>
      </c>
      <c r="J236" s="115" t="s">
        <v>574</v>
      </c>
    </row>
    <row r="237" spans="1:11" ht="42.75" customHeight="1" x14ac:dyDescent="0.25">
      <c r="A237" s="327" t="s">
        <v>103</v>
      </c>
      <c r="B237" s="153" t="s">
        <v>222</v>
      </c>
      <c r="C237" s="349" t="s">
        <v>485</v>
      </c>
      <c r="D237" s="353" t="s">
        <v>486</v>
      </c>
      <c r="E237" s="355">
        <v>250000</v>
      </c>
      <c r="F237" s="150" t="s">
        <v>3</v>
      </c>
      <c r="G237" s="132"/>
      <c r="H237" s="136">
        <v>501634.94</v>
      </c>
      <c r="I237" s="110" t="s">
        <v>279</v>
      </c>
      <c r="J237" s="115" t="s">
        <v>555</v>
      </c>
    </row>
    <row r="238" spans="1:11" ht="51" customHeight="1" x14ac:dyDescent="0.25">
      <c r="A238" s="327" t="s">
        <v>103</v>
      </c>
      <c r="B238" s="153" t="s">
        <v>224</v>
      </c>
      <c r="C238" s="128" t="s">
        <v>635</v>
      </c>
      <c r="D238" s="150" t="s">
        <v>118</v>
      </c>
      <c r="E238" s="196">
        <v>290000</v>
      </c>
      <c r="F238" s="124" t="s">
        <v>1</v>
      </c>
      <c r="G238" s="132"/>
      <c r="H238" s="136">
        <v>499444.4</v>
      </c>
      <c r="I238" s="162"/>
      <c r="J238" s="114" t="s">
        <v>678</v>
      </c>
    </row>
    <row r="239" spans="1:11" ht="42.75" customHeight="1" x14ac:dyDescent="0.25">
      <c r="A239" s="327" t="s">
        <v>103</v>
      </c>
      <c r="B239" s="153" t="s">
        <v>224</v>
      </c>
      <c r="C239" s="128" t="s">
        <v>493</v>
      </c>
      <c r="D239" s="127" t="s">
        <v>494</v>
      </c>
      <c r="E239" s="136">
        <v>209444.4</v>
      </c>
      <c r="F239" s="124" t="s">
        <v>4</v>
      </c>
      <c r="G239" s="129"/>
      <c r="H239" s="136">
        <v>499444.4</v>
      </c>
      <c r="I239" s="162"/>
      <c r="J239" s="114" t="s">
        <v>487</v>
      </c>
    </row>
    <row r="240" spans="1:11" ht="42.75" customHeight="1" x14ac:dyDescent="0.25">
      <c r="A240" s="327" t="s">
        <v>103</v>
      </c>
      <c r="B240" s="153" t="s">
        <v>225</v>
      </c>
      <c r="C240" s="12" t="s">
        <v>455</v>
      </c>
      <c r="D240" s="274" t="s">
        <v>117</v>
      </c>
      <c r="E240" s="340">
        <v>359979.66</v>
      </c>
      <c r="F240" s="342" t="s">
        <v>4</v>
      </c>
      <c r="G240" s="24"/>
      <c r="H240" s="340">
        <v>359979.66</v>
      </c>
      <c r="I240" s="115"/>
      <c r="J240" s="115" t="s">
        <v>432</v>
      </c>
    </row>
    <row r="241" spans="1:12" x14ac:dyDescent="0.25">
      <c r="A241" s="16"/>
      <c r="B241" s="274"/>
      <c r="C241" s="36" t="s">
        <v>193</v>
      </c>
      <c r="D241" s="274"/>
      <c r="E241" s="314"/>
      <c r="F241" s="124"/>
      <c r="G241" s="48">
        <f>SUM(E227:E240)</f>
        <v>4589125.1900000004</v>
      </c>
      <c r="H241" s="62"/>
      <c r="I241" s="116"/>
      <c r="J241" s="114"/>
    </row>
    <row r="242" spans="1:12" s="287" customFormat="1" ht="59.25" customHeight="1" x14ac:dyDescent="0.25">
      <c r="A242" s="88" t="s">
        <v>70</v>
      </c>
      <c r="B242" s="89"/>
      <c r="C242" s="85" t="s">
        <v>137</v>
      </c>
      <c r="D242" s="89"/>
      <c r="E242" s="298"/>
      <c r="F242" s="80"/>
      <c r="G242" s="91">
        <v>20505056.719999999</v>
      </c>
      <c r="H242" s="92"/>
      <c r="I242" s="112" t="s">
        <v>209</v>
      </c>
      <c r="J242" s="286"/>
    </row>
    <row r="243" spans="1:12" ht="45" customHeight="1" x14ac:dyDescent="0.25">
      <c r="A243" s="26" t="s">
        <v>72</v>
      </c>
      <c r="B243" s="140" t="s">
        <v>219</v>
      </c>
      <c r="C243" s="128" t="s">
        <v>320</v>
      </c>
      <c r="D243" s="140" t="s">
        <v>318</v>
      </c>
      <c r="E243" s="144">
        <v>350000</v>
      </c>
      <c r="F243" s="150" t="s">
        <v>3</v>
      </c>
      <c r="G243" s="170"/>
      <c r="H243" s="221">
        <v>1599293.74</v>
      </c>
      <c r="I243" s="110"/>
      <c r="J243" s="114" t="s">
        <v>377</v>
      </c>
      <c r="L243" s="28"/>
    </row>
    <row r="244" spans="1:12" ht="45" customHeight="1" x14ac:dyDescent="0.25">
      <c r="A244" s="26" t="s">
        <v>70</v>
      </c>
      <c r="B244" s="140" t="s">
        <v>219</v>
      </c>
      <c r="C244" s="128" t="s">
        <v>614</v>
      </c>
      <c r="D244" s="156" t="s">
        <v>318</v>
      </c>
      <c r="E244" s="144">
        <v>350000</v>
      </c>
      <c r="F244" s="150" t="s">
        <v>3</v>
      </c>
      <c r="G244" s="170"/>
      <c r="H244" s="221">
        <v>1599293.74</v>
      </c>
      <c r="I244" s="110" t="s">
        <v>613</v>
      </c>
      <c r="J244" s="114" t="s">
        <v>709</v>
      </c>
      <c r="L244" s="28"/>
    </row>
    <row r="245" spans="1:12" ht="71.25" customHeight="1" x14ac:dyDescent="0.25">
      <c r="A245" s="26" t="s">
        <v>70</v>
      </c>
      <c r="B245" s="140" t="s">
        <v>219</v>
      </c>
      <c r="C245" s="365" t="s">
        <v>578</v>
      </c>
      <c r="D245" s="156" t="s">
        <v>120</v>
      </c>
      <c r="E245" s="144">
        <v>326904.46999999997</v>
      </c>
      <c r="F245" s="124" t="s">
        <v>1</v>
      </c>
      <c r="G245" s="140"/>
      <c r="H245" s="221">
        <v>1599293.74</v>
      </c>
      <c r="I245" s="128"/>
      <c r="J245" s="110" t="s">
        <v>710</v>
      </c>
      <c r="K245" s="366"/>
    </row>
    <row r="246" spans="1:12" ht="45" customHeight="1" x14ac:dyDescent="0.25">
      <c r="A246" s="26" t="s">
        <v>72</v>
      </c>
      <c r="B246" s="140" t="s">
        <v>219</v>
      </c>
      <c r="C246" s="128" t="s">
        <v>317</v>
      </c>
      <c r="D246" s="140" t="s">
        <v>318</v>
      </c>
      <c r="E246" s="197">
        <v>523643.61</v>
      </c>
      <c r="F246" s="150" t="s">
        <v>3</v>
      </c>
      <c r="G246" s="225"/>
      <c r="H246" s="222">
        <v>1599293.74</v>
      </c>
      <c r="I246" s="128" t="s">
        <v>319</v>
      </c>
      <c r="J246" s="114" t="s">
        <v>377</v>
      </c>
      <c r="K246" s="28"/>
    </row>
    <row r="247" spans="1:12" ht="45" customHeight="1" x14ac:dyDescent="0.25">
      <c r="A247" s="126" t="s">
        <v>70</v>
      </c>
      <c r="B247" s="127" t="s">
        <v>220</v>
      </c>
      <c r="C247" s="128" t="s">
        <v>309</v>
      </c>
      <c r="D247" s="140" t="s">
        <v>255</v>
      </c>
      <c r="E247" s="135">
        <v>202000</v>
      </c>
      <c r="F247" s="124" t="s">
        <v>1</v>
      </c>
      <c r="G247" s="145"/>
      <c r="H247" s="144">
        <v>2561705.23</v>
      </c>
      <c r="I247" s="147" t="s">
        <v>598</v>
      </c>
      <c r="J247" s="114" t="s">
        <v>711</v>
      </c>
      <c r="K247" s="28"/>
      <c r="L247" s="28"/>
    </row>
    <row r="248" spans="1:12" ht="45" customHeight="1" x14ac:dyDescent="0.25">
      <c r="A248" s="126" t="s">
        <v>72</v>
      </c>
      <c r="B248" s="127" t="s">
        <v>220</v>
      </c>
      <c r="C248" s="12" t="s">
        <v>589</v>
      </c>
      <c r="D248" s="39" t="s">
        <v>253</v>
      </c>
      <c r="E248" s="350">
        <v>2359705.23</v>
      </c>
      <c r="F248" s="342" t="s">
        <v>4</v>
      </c>
      <c r="G248" s="129"/>
      <c r="H248" s="144">
        <v>2561705.23</v>
      </c>
      <c r="I248" s="147" t="s">
        <v>599</v>
      </c>
      <c r="J248" s="114" t="s">
        <v>712</v>
      </c>
      <c r="K248" s="28"/>
    </row>
    <row r="249" spans="1:12" ht="45" customHeight="1" x14ac:dyDescent="0.25">
      <c r="A249" s="126" t="s">
        <v>70</v>
      </c>
      <c r="B249" s="127" t="s">
        <v>221</v>
      </c>
      <c r="C249" s="128" t="s">
        <v>680</v>
      </c>
      <c r="D249" s="223" t="s">
        <v>633</v>
      </c>
      <c r="E249" s="196">
        <v>595000</v>
      </c>
      <c r="F249" s="124" t="s">
        <v>2</v>
      </c>
      <c r="G249" s="129"/>
      <c r="H249" s="136">
        <v>1190390.05</v>
      </c>
      <c r="I249" s="376" t="s">
        <v>681</v>
      </c>
      <c r="J249" s="114" t="s">
        <v>713</v>
      </c>
      <c r="L249" s="28"/>
    </row>
    <row r="250" spans="1:12" ht="45" customHeight="1" x14ac:dyDescent="0.25">
      <c r="A250" s="126" t="s">
        <v>70</v>
      </c>
      <c r="B250" s="127" t="s">
        <v>221</v>
      </c>
      <c r="C250" s="354" t="s">
        <v>612</v>
      </c>
      <c r="D250" s="156" t="s">
        <v>243</v>
      </c>
      <c r="E250" s="144">
        <v>595000</v>
      </c>
      <c r="F250" s="124" t="s">
        <v>1</v>
      </c>
      <c r="G250" s="129"/>
      <c r="H250" s="136">
        <v>1190390.05</v>
      </c>
      <c r="I250" s="134" t="s">
        <v>251</v>
      </c>
      <c r="J250" s="114" t="s">
        <v>713</v>
      </c>
      <c r="L250" s="362"/>
    </row>
    <row r="251" spans="1:12" ht="45" customHeight="1" x14ac:dyDescent="0.25">
      <c r="A251" s="348" t="s">
        <v>70</v>
      </c>
      <c r="B251" s="140" t="s">
        <v>222</v>
      </c>
      <c r="C251" s="349" t="s">
        <v>644</v>
      </c>
      <c r="D251" s="148" t="s">
        <v>240</v>
      </c>
      <c r="E251" s="357">
        <v>950000</v>
      </c>
      <c r="F251" s="124" t="s">
        <v>5</v>
      </c>
      <c r="G251" s="145"/>
      <c r="H251" s="146">
        <v>2056196.1</v>
      </c>
      <c r="I251" s="147" t="s">
        <v>675</v>
      </c>
      <c r="J251" s="114" t="s">
        <v>714</v>
      </c>
    </row>
    <row r="252" spans="1:12" ht="58.5" customHeight="1" x14ac:dyDescent="0.25">
      <c r="A252" s="131" t="s">
        <v>70</v>
      </c>
      <c r="B252" s="127" t="s">
        <v>222</v>
      </c>
      <c r="C252" s="155" t="s">
        <v>557</v>
      </c>
      <c r="D252" s="148" t="s">
        <v>241</v>
      </c>
      <c r="E252" s="358">
        <f>774196.1</f>
        <v>774196.1</v>
      </c>
      <c r="F252" s="124" t="s">
        <v>5</v>
      </c>
      <c r="G252" s="129"/>
      <c r="H252" s="146">
        <v>2056196.1</v>
      </c>
      <c r="I252" s="200" t="s">
        <v>556</v>
      </c>
      <c r="J252" s="114" t="s">
        <v>558</v>
      </c>
      <c r="L252" s="28"/>
    </row>
    <row r="253" spans="1:12" ht="45" customHeight="1" x14ac:dyDescent="0.25">
      <c r="A253" s="131" t="s">
        <v>70</v>
      </c>
      <c r="B253" s="127" t="s">
        <v>222</v>
      </c>
      <c r="C253" s="128" t="s">
        <v>554</v>
      </c>
      <c r="D253" s="148" t="s">
        <v>242</v>
      </c>
      <c r="E253" s="135">
        <v>332000</v>
      </c>
      <c r="F253" s="124" t="s">
        <v>5</v>
      </c>
      <c r="G253" s="129"/>
      <c r="H253" s="146">
        <v>2056196.1</v>
      </c>
      <c r="I253" s="128" t="s">
        <v>553</v>
      </c>
      <c r="J253" s="114" t="s">
        <v>575</v>
      </c>
    </row>
    <row r="254" spans="1:12" ht="51.75" customHeight="1" x14ac:dyDescent="0.25">
      <c r="A254" s="126" t="s">
        <v>70</v>
      </c>
      <c r="B254" s="127" t="s">
        <v>223</v>
      </c>
      <c r="C254" s="128" t="s">
        <v>290</v>
      </c>
      <c r="D254" s="140" t="s">
        <v>115</v>
      </c>
      <c r="E254" s="136">
        <v>672794.87</v>
      </c>
      <c r="F254" s="124" t="s">
        <v>1</v>
      </c>
      <c r="G254" s="129"/>
      <c r="H254" s="136">
        <v>672794.87</v>
      </c>
      <c r="I254" s="110" t="s">
        <v>362</v>
      </c>
      <c r="J254" s="114" t="s">
        <v>410</v>
      </c>
    </row>
    <row r="255" spans="1:12" ht="51.75" customHeight="1" x14ac:dyDescent="0.25">
      <c r="A255" s="168" t="s">
        <v>70</v>
      </c>
      <c r="B255" s="127" t="s">
        <v>223</v>
      </c>
      <c r="C255" s="230" t="s">
        <v>292</v>
      </c>
      <c r="D255" s="127" t="s">
        <v>286</v>
      </c>
      <c r="E255" s="136">
        <v>202000</v>
      </c>
      <c r="F255" s="124" t="s">
        <v>1</v>
      </c>
      <c r="G255" s="129"/>
      <c r="H255" s="136">
        <v>1025110.12</v>
      </c>
      <c r="I255" s="110" t="s">
        <v>615</v>
      </c>
      <c r="J255" s="114" t="s">
        <v>715</v>
      </c>
      <c r="K255" s="360"/>
    </row>
    <row r="256" spans="1:12" ht="51.75" customHeight="1" x14ac:dyDescent="0.25">
      <c r="A256" s="26" t="s">
        <v>70</v>
      </c>
      <c r="B256" s="127" t="s">
        <v>223</v>
      </c>
      <c r="C256" s="12" t="s">
        <v>618</v>
      </c>
      <c r="D256" s="127" t="s">
        <v>291</v>
      </c>
      <c r="E256" s="136">
        <v>621110.12</v>
      </c>
      <c r="F256" s="124" t="s">
        <v>5</v>
      </c>
      <c r="G256" s="129"/>
      <c r="H256" s="136">
        <v>1025110.12</v>
      </c>
      <c r="I256" s="110" t="s">
        <v>616</v>
      </c>
      <c r="J256" s="114" t="s">
        <v>715</v>
      </c>
      <c r="K256" s="360"/>
      <c r="L256" s="28"/>
    </row>
    <row r="257" spans="1:11" ht="51.75" customHeight="1" x14ac:dyDescent="0.25">
      <c r="A257" s="184" t="s">
        <v>70</v>
      </c>
      <c r="B257" s="127" t="s">
        <v>223</v>
      </c>
      <c r="C257" s="128" t="s">
        <v>325</v>
      </c>
      <c r="D257" s="127" t="s">
        <v>283</v>
      </c>
      <c r="E257" s="136">
        <v>202000</v>
      </c>
      <c r="F257" s="124"/>
      <c r="G257" s="129"/>
      <c r="H257" s="136">
        <v>1025110.12</v>
      </c>
      <c r="I257" s="110" t="s">
        <v>617</v>
      </c>
      <c r="J257" s="114" t="s">
        <v>715</v>
      </c>
      <c r="K257" s="360"/>
    </row>
    <row r="258" spans="1:11" ht="51.75" customHeight="1" x14ac:dyDescent="0.25">
      <c r="A258" s="26" t="s">
        <v>70</v>
      </c>
      <c r="B258" s="140" t="s">
        <v>224</v>
      </c>
      <c r="C258" s="134" t="s">
        <v>638</v>
      </c>
      <c r="D258" s="140" t="s">
        <v>352</v>
      </c>
      <c r="E258" s="144">
        <v>260000</v>
      </c>
      <c r="F258" s="150"/>
      <c r="G258" s="140"/>
      <c r="H258" s="144">
        <v>2589828.29</v>
      </c>
      <c r="I258" s="110" t="s">
        <v>639</v>
      </c>
      <c r="J258" s="114" t="s">
        <v>637</v>
      </c>
    </row>
    <row r="259" spans="1:11" ht="51.75" customHeight="1" x14ac:dyDescent="0.25">
      <c r="A259" s="26" t="s">
        <v>70</v>
      </c>
      <c r="B259" s="140" t="s">
        <v>224</v>
      </c>
      <c r="C259" s="49" t="s">
        <v>507</v>
      </c>
      <c r="D259" s="127" t="s">
        <v>353</v>
      </c>
      <c r="E259" s="135">
        <v>310000</v>
      </c>
      <c r="F259" s="124" t="s">
        <v>5</v>
      </c>
      <c r="G259" s="129"/>
      <c r="H259" s="144">
        <v>2589828.29</v>
      </c>
      <c r="I259" s="110" t="s">
        <v>640</v>
      </c>
      <c r="J259" s="115" t="s">
        <v>716</v>
      </c>
    </row>
    <row r="260" spans="1:11" ht="51.75" customHeight="1" x14ac:dyDescent="0.25">
      <c r="A260" s="26" t="s">
        <v>70</v>
      </c>
      <c r="B260" s="140" t="s">
        <v>224</v>
      </c>
      <c r="C260" s="49" t="s">
        <v>508</v>
      </c>
      <c r="D260" s="127" t="s">
        <v>356</v>
      </c>
      <c r="E260" s="135">
        <v>510000</v>
      </c>
      <c r="F260" s="124"/>
      <c r="G260" s="129"/>
      <c r="H260" s="144">
        <v>2589828.29</v>
      </c>
      <c r="I260" s="110" t="s">
        <v>641</v>
      </c>
      <c r="J260" s="115" t="s">
        <v>716</v>
      </c>
    </row>
    <row r="261" spans="1:11" ht="51.75" customHeight="1" x14ac:dyDescent="0.25">
      <c r="A261" s="26" t="s">
        <v>70</v>
      </c>
      <c r="B261" s="140" t="s">
        <v>224</v>
      </c>
      <c r="C261" s="134" t="s">
        <v>360</v>
      </c>
      <c r="D261" s="127" t="s">
        <v>354</v>
      </c>
      <c r="E261" s="135">
        <v>310000</v>
      </c>
      <c r="F261" s="124"/>
      <c r="G261" s="129"/>
      <c r="H261" s="144">
        <v>2589828.29</v>
      </c>
      <c r="I261" s="110" t="s">
        <v>650</v>
      </c>
      <c r="J261" s="114" t="s">
        <v>717</v>
      </c>
    </row>
    <row r="262" spans="1:11" ht="51.75" customHeight="1" x14ac:dyDescent="0.25">
      <c r="A262" s="168" t="s">
        <v>70</v>
      </c>
      <c r="B262" s="127" t="s">
        <v>224</v>
      </c>
      <c r="C262" s="128" t="s">
        <v>495</v>
      </c>
      <c r="D262" s="148" t="s">
        <v>118</v>
      </c>
      <c r="E262" s="135">
        <v>350000</v>
      </c>
      <c r="F262" s="124"/>
      <c r="G262" s="129"/>
      <c r="H262" s="144">
        <v>2589828.29</v>
      </c>
      <c r="I262" s="110" t="s">
        <v>640</v>
      </c>
      <c r="J262" s="114" t="s">
        <v>718</v>
      </c>
    </row>
    <row r="263" spans="1:11" ht="51.75" customHeight="1" x14ac:dyDescent="0.25">
      <c r="A263" s="26" t="s">
        <v>70</v>
      </c>
      <c r="B263" s="140" t="s">
        <v>224</v>
      </c>
      <c r="C263" s="128" t="s">
        <v>670</v>
      </c>
      <c r="D263" s="127" t="s">
        <v>355</v>
      </c>
      <c r="E263" s="135">
        <v>210000</v>
      </c>
      <c r="F263" s="124"/>
      <c r="G263" s="129"/>
      <c r="H263" s="144">
        <v>2589828.29</v>
      </c>
      <c r="I263" s="110" t="s">
        <v>669</v>
      </c>
      <c r="J263" s="114" t="s">
        <v>637</v>
      </c>
    </row>
    <row r="264" spans="1:11" ht="51.75" customHeight="1" x14ac:dyDescent="0.25">
      <c r="A264" s="126" t="s">
        <v>72</v>
      </c>
      <c r="B264" s="127" t="s">
        <v>224</v>
      </c>
      <c r="C264" s="128" t="s">
        <v>277</v>
      </c>
      <c r="D264" s="148" t="s">
        <v>118</v>
      </c>
      <c r="E264" s="135">
        <v>309828.28999999998</v>
      </c>
      <c r="F264" s="124" t="s">
        <v>1</v>
      </c>
      <c r="G264" s="129"/>
      <c r="H264" s="144">
        <v>2589828.29</v>
      </c>
      <c r="I264" s="110" t="s">
        <v>323</v>
      </c>
      <c r="J264" s="114" t="s">
        <v>588</v>
      </c>
    </row>
    <row r="265" spans="1:11" ht="51.75" customHeight="1" x14ac:dyDescent="0.25">
      <c r="A265" s="126" t="s">
        <v>72</v>
      </c>
      <c r="B265" s="127" t="s">
        <v>224</v>
      </c>
      <c r="C265" s="128" t="s">
        <v>278</v>
      </c>
      <c r="D265" s="148" t="s">
        <v>118</v>
      </c>
      <c r="E265" s="135">
        <v>320000</v>
      </c>
      <c r="F265" s="124" t="s">
        <v>1</v>
      </c>
      <c r="G265" s="129"/>
      <c r="H265" s="144">
        <v>2589828.29</v>
      </c>
      <c r="I265" s="110" t="s">
        <v>324</v>
      </c>
      <c r="J265" s="114" t="s">
        <v>427</v>
      </c>
    </row>
    <row r="266" spans="1:11" s="330" customFormat="1" ht="51.75" customHeight="1" x14ac:dyDescent="0.25">
      <c r="A266" s="126" t="s">
        <v>72</v>
      </c>
      <c r="B266" s="127" t="s">
        <v>226</v>
      </c>
      <c r="C266" s="128" t="s">
        <v>476</v>
      </c>
      <c r="D266" s="127" t="s">
        <v>477</v>
      </c>
      <c r="E266" s="135">
        <v>610000</v>
      </c>
      <c r="F266" s="124" t="s">
        <v>5</v>
      </c>
      <c r="G266" s="129"/>
      <c r="H266" s="136">
        <v>3007574.5</v>
      </c>
      <c r="I266" s="110"/>
      <c r="J266" s="114" t="s">
        <v>465</v>
      </c>
    </row>
    <row r="267" spans="1:11" s="330" customFormat="1" ht="51.75" customHeight="1" x14ac:dyDescent="0.25">
      <c r="A267" s="126" t="s">
        <v>72</v>
      </c>
      <c r="B267" s="127" t="s">
        <v>226</v>
      </c>
      <c r="C267" s="128" t="s">
        <v>478</v>
      </c>
      <c r="D267" s="127" t="s">
        <v>479</v>
      </c>
      <c r="E267" s="135">
        <v>350000</v>
      </c>
      <c r="F267" s="124" t="s">
        <v>5</v>
      </c>
      <c r="G267" s="129"/>
      <c r="H267" s="136">
        <v>3007574.5</v>
      </c>
      <c r="I267" s="110"/>
      <c r="J267" s="114" t="s">
        <v>465</v>
      </c>
    </row>
    <row r="268" spans="1:11" s="330" customFormat="1" ht="69.75" customHeight="1" x14ac:dyDescent="0.25">
      <c r="A268" s="126" t="s">
        <v>72</v>
      </c>
      <c r="B268" s="127" t="s">
        <v>226</v>
      </c>
      <c r="C268" s="128" t="s">
        <v>653</v>
      </c>
      <c r="D268" s="148" t="s">
        <v>654</v>
      </c>
      <c r="E268" s="135">
        <v>310000</v>
      </c>
      <c r="F268" s="124" t="s">
        <v>2</v>
      </c>
      <c r="G268" s="129"/>
      <c r="H268" s="136">
        <v>3007574.5</v>
      </c>
      <c r="I268" s="110" t="s">
        <v>652</v>
      </c>
      <c r="J268" s="114" t="s">
        <v>719</v>
      </c>
    </row>
    <row r="269" spans="1:11" s="330" customFormat="1" ht="51.75" customHeight="1" x14ac:dyDescent="0.25">
      <c r="A269" s="126" t="s">
        <v>72</v>
      </c>
      <c r="B269" s="127" t="s">
        <v>226</v>
      </c>
      <c r="C269" s="128" t="s">
        <v>480</v>
      </c>
      <c r="D269" s="127" t="s">
        <v>481</v>
      </c>
      <c r="E269" s="135">
        <v>400000</v>
      </c>
      <c r="F269" s="124" t="s">
        <v>3</v>
      </c>
      <c r="G269" s="129"/>
      <c r="H269" s="136">
        <v>3007574.5</v>
      </c>
      <c r="I269" s="110"/>
      <c r="J269" s="114" t="s">
        <v>465</v>
      </c>
    </row>
    <row r="270" spans="1:11" s="330" customFormat="1" ht="51.75" customHeight="1" x14ac:dyDescent="0.25">
      <c r="A270" s="126" t="s">
        <v>72</v>
      </c>
      <c r="B270" s="127" t="s">
        <v>226</v>
      </c>
      <c r="C270" s="128" t="s">
        <v>656</v>
      </c>
      <c r="D270" s="127" t="s">
        <v>482</v>
      </c>
      <c r="E270" s="135">
        <v>240000</v>
      </c>
      <c r="F270" s="124" t="s">
        <v>5</v>
      </c>
      <c r="G270" s="129"/>
      <c r="H270" s="136">
        <v>3007574.5</v>
      </c>
      <c r="I270" s="110" t="s">
        <v>655</v>
      </c>
      <c r="J270" s="114" t="s">
        <v>719</v>
      </c>
    </row>
    <row r="271" spans="1:11" ht="33" customHeight="1" x14ac:dyDescent="0.25">
      <c r="A271" s="126" t="s">
        <v>72</v>
      </c>
      <c r="B271" s="127" t="s">
        <v>226</v>
      </c>
      <c r="C271" s="128" t="s">
        <v>657</v>
      </c>
      <c r="D271" s="156" t="s">
        <v>658</v>
      </c>
      <c r="E271" s="144">
        <v>363000</v>
      </c>
      <c r="F271" s="150" t="s">
        <v>659</v>
      </c>
      <c r="G271" s="129"/>
      <c r="H271" s="136">
        <v>3007574.5</v>
      </c>
      <c r="I271" s="110" t="s">
        <v>665</v>
      </c>
      <c r="J271" s="114" t="s">
        <v>660</v>
      </c>
    </row>
    <row r="272" spans="1:11" ht="27.75" customHeight="1" x14ac:dyDescent="0.25">
      <c r="A272" s="126" t="s">
        <v>72</v>
      </c>
      <c r="B272" s="127" t="s">
        <v>226</v>
      </c>
      <c r="C272" s="377" t="s">
        <v>661</v>
      </c>
      <c r="D272" s="346" t="s">
        <v>627</v>
      </c>
      <c r="E272" s="301">
        <v>366574.5</v>
      </c>
      <c r="F272" s="51" t="s">
        <v>662</v>
      </c>
      <c r="G272" s="129"/>
      <c r="H272" s="136">
        <v>3007574.5</v>
      </c>
      <c r="I272" s="110" t="s">
        <v>665</v>
      </c>
      <c r="J272" s="114" t="s">
        <v>660</v>
      </c>
    </row>
    <row r="273" spans="1:11" ht="27" customHeight="1" x14ac:dyDescent="0.25">
      <c r="A273" s="126" t="s">
        <v>72</v>
      </c>
      <c r="B273" s="127" t="s">
        <v>226</v>
      </c>
      <c r="C273" s="183" t="s">
        <v>663</v>
      </c>
      <c r="D273" s="148" t="s">
        <v>664</v>
      </c>
      <c r="E273" s="144">
        <v>368000</v>
      </c>
      <c r="F273" s="51" t="s">
        <v>659</v>
      </c>
      <c r="G273" s="129"/>
      <c r="H273" s="136">
        <v>3007574.5</v>
      </c>
      <c r="I273" s="110" t="s">
        <v>665</v>
      </c>
      <c r="J273" s="114" t="s">
        <v>660</v>
      </c>
    </row>
    <row r="274" spans="1:11" ht="51.75" customHeight="1" x14ac:dyDescent="0.25">
      <c r="A274" s="331" t="s">
        <v>426</v>
      </c>
      <c r="B274" s="127" t="s">
        <v>225</v>
      </c>
      <c r="C274" s="128" t="s">
        <v>567</v>
      </c>
      <c r="D274" s="156" t="s">
        <v>228</v>
      </c>
      <c r="E274" s="144">
        <v>855055.29</v>
      </c>
      <c r="F274" s="124" t="s">
        <v>5</v>
      </c>
      <c r="G274" s="129"/>
      <c r="H274" s="144">
        <v>855055.29</v>
      </c>
      <c r="I274" s="128" t="s">
        <v>566</v>
      </c>
      <c r="J274" s="114" t="s">
        <v>564</v>
      </c>
    </row>
    <row r="275" spans="1:11" ht="51.75" customHeight="1" x14ac:dyDescent="0.25">
      <c r="A275" s="331" t="s">
        <v>426</v>
      </c>
      <c r="B275" s="127" t="s">
        <v>227</v>
      </c>
      <c r="C275" s="349" t="s">
        <v>450</v>
      </c>
      <c r="D275" s="228" t="s">
        <v>451</v>
      </c>
      <c r="E275" s="301">
        <v>202000</v>
      </c>
      <c r="F275" s="229" t="s">
        <v>263</v>
      </c>
      <c r="G275" s="129"/>
      <c r="H275" s="136">
        <v>1347108.53</v>
      </c>
      <c r="I275" s="115" t="s">
        <v>610</v>
      </c>
      <c r="J275" s="114" t="s">
        <v>720</v>
      </c>
    </row>
    <row r="276" spans="1:11" ht="51.75" customHeight="1" x14ac:dyDescent="0.25">
      <c r="A276" s="331" t="s">
        <v>426</v>
      </c>
      <c r="B276" s="127" t="s">
        <v>227</v>
      </c>
      <c r="C276" s="349" t="s">
        <v>609</v>
      </c>
      <c r="D276" s="127" t="s">
        <v>285</v>
      </c>
      <c r="E276" s="144">
        <v>350000</v>
      </c>
      <c r="F276" s="229" t="s">
        <v>4</v>
      </c>
      <c r="G276" s="129"/>
      <c r="H276" s="136">
        <v>1347108.53</v>
      </c>
      <c r="I276" s="110" t="s">
        <v>608</v>
      </c>
      <c r="J276" s="114" t="s">
        <v>721</v>
      </c>
    </row>
    <row r="277" spans="1:11" ht="51.75" customHeight="1" x14ac:dyDescent="0.25">
      <c r="A277" s="26" t="s">
        <v>70</v>
      </c>
      <c r="B277" s="127" t="s">
        <v>227</v>
      </c>
      <c r="C277" s="349" t="s">
        <v>457</v>
      </c>
      <c r="D277" s="127" t="s">
        <v>367</v>
      </c>
      <c r="E277" s="135">
        <v>318108.53000000003</v>
      </c>
      <c r="F277" s="229" t="s">
        <v>263</v>
      </c>
      <c r="G277" s="129"/>
      <c r="H277" s="136">
        <v>1347108.53</v>
      </c>
      <c r="I277" s="115" t="s">
        <v>611</v>
      </c>
      <c r="J277" s="114" t="s">
        <v>722</v>
      </c>
      <c r="K277" s="28"/>
    </row>
    <row r="278" spans="1:11" ht="51.75" customHeight="1" x14ac:dyDescent="0.25">
      <c r="A278" s="126" t="s">
        <v>72</v>
      </c>
      <c r="B278" s="127" t="s">
        <v>227</v>
      </c>
      <c r="C278" s="128" t="s">
        <v>346</v>
      </c>
      <c r="D278" s="159" t="s">
        <v>347</v>
      </c>
      <c r="E278" s="297">
        <v>275000</v>
      </c>
      <c r="F278" s="229" t="s">
        <v>3</v>
      </c>
      <c r="G278" s="129"/>
      <c r="H278" s="136">
        <v>1347108.53</v>
      </c>
      <c r="I278" s="110"/>
      <c r="J278" s="114" t="s">
        <v>452</v>
      </c>
    </row>
    <row r="279" spans="1:11" ht="51.75" customHeight="1" x14ac:dyDescent="0.25">
      <c r="A279" s="126" t="s">
        <v>72</v>
      </c>
      <c r="B279" s="127" t="s">
        <v>227</v>
      </c>
      <c r="C279" s="128" t="s">
        <v>346</v>
      </c>
      <c r="D279" s="127" t="s">
        <v>345</v>
      </c>
      <c r="E279" s="135">
        <v>202000</v>
      </c>
      <c r="F279" s="124" t="s">
        <v>1</v>
      </c>
      <c r="G279" s="129"/>
      <c r="H279" s="136">
        <v>1347108.53</v>
      </c>
      <c r="I279" s="115" t="s">
        <v>610</v>
      </c>
      <c r="J279" s="114" t="s">
        <v>705</v>
      </c>
    </row>
    <row r="280" spans="1:11" ht="51.75" customHeight="1" x14ac:dyDescent="0.25">
      <c r="A280" s="30" t="s">
        <v>72</v>
      </c>
      <c r="B280" s="39" t="s">
        <v>109</v>
      </c>
      <c r="C280" s="12" t="s">
        <v>199</v>
      </c>
      <c r="D280" s="39" t="s">
        <v>109</v>
      </c>
      <c r="E280" s="301">
        <v>800000</v>
      </c>
      <c r="F280" s="124" t="s">
        <v>5</v>
      </c>
      <c r="G280" s="24"/>
      <c r="H280" s="269">
        <v>3600000</v>
      </c>
      <c r="I280" s="118"/>
      <c r="J280" s="114" t="s">
        <v>379</v>
      </c>
    </row>
    <row r="281" spans="1:11" ht="51.75" customHeight="1" x14ac:dyDescent="0.25">
      <c r="A281" s="30" t="s">
        <v>72</v>
      </c>
      <c r="B281" s="39" t="s">
        <v>109</v>
      </c>
      <c r="C281" s="52" t="s">
        <v>414</v>
      </c>
      <c r="D281" s="32" t="s">
        <v>109</v>
      </c>
      <c r="E281" s="67">
        <v>1800000</v>
      </c>
      <c r="F281" s="124" t="s">
        <v>2</v>
      </c>
      <c r="G281" s="24"/>
      <c r="H281" s="269">
        <v>3600000</v>
      </c>
      <c r="I281" s="118"/>
      <c r="J281" s="125" t="s">
        <v>422</v>
      </c>
    </row>
    <row r="282" spans="1:11" x14ac:dyDescent="0.25">
      <c r="A282" s="15"/>
      <c r="B282" s="32"/>
      <c r="C282" s="36" t="s">
        <v>193</v>
      </c>
      <c r="D282" s="32"/>
      <c r="E282" s="67"/>
      <c r="F282" s="150"/>
      <c r="G282" s="37">
        <f>SUM(E243:E281)</f>
        <v>19445921.009999998</v>
      </c>
      <c r="H282" s="328"/>
      <c r="I282" s="116"/>
      <c r="J282" s="114"/>
    </row>
    <row r="283" spans="1:11" x14ac:dyDescent="0.25">
      <c r="A283" s="277"/>
      <c r="B283" s="239"/>
      <c r="C283" s="278"/>
      <c r="D283" s="239"/>
      <c r="E283" s="294"/>
      <c r="F283" s="241"/>
    </row>
    <row r="284" spans="1:11" ht="15.75" x14ac:dyDescent="0.25">
      <c r="A284" s="279" t="s">
        <v>212</v>
      </c>
      <c r="B284" s="239"/>
      <c r="C284" s="240"/>
      <c r="D284" s="239"/>
      <c r="E284" s="294"/>
      <c r="F284" s="241"/>
    </row>
    <row r="285" spans="1:11" x14ac:dyDescent="0.25">
      <c r="A285" s="378" t="s">
        <v>213</v>
      </c>
      <c r="B285" s="378"/>
      <c r="C285" s="378"/>
      <c r="D285" s="378"/>
      <c r="E285" s="378"/>
      <c r="F285" s="378"/>
      <c r="G285" s="378"/>
      <c r="H285" s="378"/>
      <c r="I285" s="378"/>
    </row>
    <row r="286" spans="1:11" x14ac:dyDescent="0.25">
      <c r="A286" s="280"/>
      <c r="B286" s="281"/>
      <c r="C286" s="282"/>
      <c r="D286" s="283"/>
      <c r="E286" s="321"/>
      <c r="F286" s="241"/>
    </row>
    <row r="287" spans="1:11" x14ac:dyDescent="0.25">
      <c r="A287" s="284"/>
      <c r="B287" s="239"/>
      <c r="C287" s="240"/>
      <c r="D287" s="241"/>
      <c r="E287" s="294"/>
    </row>
  </sheetData>
  <mergeCells count="1">
    <mergeCell ref="A285:I285"/>
  </mergeCells>
  <dataValidations count="2">
    <dataValidation type="list" allowBlank="1" showInputMessage="1" showErrorMessage="1" sqref="F5 F283 F9 F34" xr:uid="{9D0222D4-E8C4-4AAA-AAB3-FA9403B0B60E}">
      <formula1>#REF!</formula1>
    </dataValidation>
    <dataValidation type="list" allowBlank="1" showInputMessage="1" showErrorMessage="1" sqref="F6:F8 F190:F202 F268 F259 F264:F265 F204:F227 F238:F242 F155:F163 F279:F282 F245:F247 F103:F105 F249:F257 F35:F101 F166:F181 F232:F236 F107:F153 F10:F33 F184:F188 F262" xr:uid="{0AB4B5C8-5FD3-46C4-A187-1AF61A59BD2F}">
      <formula1>#REF!</formula1>
    </dataValidation>
  </dataValidations>
  <pageMargins left="0.7" right="0.7" top="0.75" bottom="0.75" header="0.3" footer="0.3"/>
  <pageSetup paperSize="9" scale="51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7F05269-79A1-4E22-9DF1-7746785F530C}">
          <x14:formula1>
            <xm:f>opatrenia!$A$1:$A$40</xm:f>
          </x14:formula1>
          <xm:sqref>A188:A224 A145 A138:A142 A226:A227 A100 A130:A133 A278:A283 A104:A128 A232:A257 A264:A270 A5:A98 A156:A186 A262</xm:sqref>
        </x14:dataValidation>
        <x14:dataValidation type="list" allowBlank="1" showInputMessage="1" showErrorMessage="1" xr:uid="{FC191BB6-D649-4746-9D33-7FC865EBC415}">
          <x14:formula1>
            <xm:f>územie!$A$1:$A$8</xm:f>
          </x14:formula1>
          <xm:sqref>C286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8"/>
  <sheetViews>
    <sheetView workbookViewId="0">
      <selection activeCell="D17" sqref="D17"/>
    </sheetView>
  </sheetViews>
  <sheetFormatPr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  <row r="3" spans="1:1" x14ac:dyDescent="0.25">
      <c r="A3" t="s">
        <v>106</v>
      </c>
    </row>
    <row r="4" spans="1:1" x14ac:dyDescent="0.25">
      <c r="A4" t="s">
        <v>107</v>
      </c>
    </row>
    <row r="5" spans="1:1" x14ac:dyDescent="0.25">
      <c r="A5" t="s">
        <v>108</v>
      </c>
    </row>
    <row r="6" spans="1:1" x14ac:dyDescent="0.25">
      <c r="A6" t="s">
        <v>109</v>
      </c>
    </row>
    <row r="7" spans="1:1" x14ac:dyDescent="0.25">
      <c r="A7" t="s">
        <v>110</v>
      </c>
    </row>
    <row r="8" spans="1:1" x14ac:dyDescent="0.25">
      <c r="A8" t="s">
        <v>111</v>
      </c>
    </row>
  </sheetData>
  <sheetProtection algorithmName="SHA-512" hashValue="OKJx6gd/mzCCDDzjmMspCpmaUojAy1TNN/gXrQhDf6rcZPwDKTqTnVDlRgi/UiyVRn8lXH8xm5GNrLld+/IHsw==" saltValue="OJzVI2Cw6x5FJ26st50w7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zoznam UMR</vt:lpstr>
      <vt:lpstr>opatrenia</vt:lpstr>
      <vt:lpstr>Zasobnik AKTUAL17.12.</vt:lpstr>
      <vt:lpstr>územie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hagovska</dc:creator>
  <cp:lastModifiedBy>Kotrhová Silvia</cp:lastModifiedBy>
  <cp:lastPrinted>2024-12-02T11:42:26Z</cp:lastPrinted>
  <dcterms:created xsi:type="dcterms:W3CDTF">2023-06-20T09:57:19Z</dcterms:created>
  <dcterms:modified xsi:type="dcterms:W3CDTF">2024-12-18T12:11:06Z</dcterms:modified>
</cp:coreProperties>
</file>